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2020\7. TRANSPARENCIA\MUNICIPAL\3ERT-20\TR-MPAL-3ER-TRIM-2020\3ERT-TRIM-2020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80" i="62" l="1"/>
  <c r="D79" i="62"/>
  <c r="C79" i="62"/>
  <c r="D70" i="62"/>
  <c r="C70" i="62"/>
  <c r="D68" i="62"/>
  <c r="C68" i="62"/>
  <c r="D66" i="62"/>
  <c r="C66" i="62"/>
  <c r="D60" i="62"/>
  <c r="C60" i="62"/>
  <c r="D57" i="62"/>
  <c r="D47" i="62" s="1"/>
  <c r="C57" i="62"/>
  <c r="D48" i="62"/>
  <c r="C48" i="62"/>
  <c r="C47" i="62" s="1"/>
  <c r="C37" i="62"/>
  <c r="C28" i="62"/>
  <c r="C20" i="62"/>
  <c r="D15" i="62"/>
  <c r="C15" i="62"/>
  <c r="C227" i="60"/>
  <c r="C226" i="60"/>
  <c r="C216" i="60"/>
  <c r="C214" i="60"/>
  <c r="C212" i="60"/>
  <c r="C206" i="60"/>
  <c r="C203" i="60"/>
  <c r="C194" i="60"/>
  <c r="C193" i="60" s="1"/>
  <c r="C190" i="60"/>
  <c r="C188" i="60"/>
  <c r="C185" i="60"/>
  <c r="C178" i="60" s="1"/>
  <c r="C182" i="60"/>
  <c r="C179" i="60"/>
  <c r="C175" i="60"/>
  <c r="C168" i="60" s="1"/>
  <c r="C172" i="60"/>
  <c r="C169" i="60"/>
  <c r="C165" i="60"/>
  <c r="C159" i="60"/>
  <c r="C157" i="60"/>
  <c r="C154" i="60"/>
  <c r="C150" i="60"/>
  <c r="C145" i="60"/>
  <c r="C142" i="60"/>
  <c r="C139" i="60"/>
  <c r="C136" i="60"/>
  <c r="C135" i="60" s="1"/>
  <c r="C125" i="60"/>
  <c r="C115" i="60"/>
  <c r="C108" i="60"/>
  <c r="C107" i="60" s="1"/>
  <c r="C106" i="60" s="1"/>
  <c r="C65" i="60"/>
  <c r="C59" i="60"/>
  <c r="C58" i="60" s="1"/>
  <c r="C46" i="60"/>
  <c r="C37" i="60"/>
  <c r="C34" i="60"/>
  <c r="C28" i="60"/>
  <c r="C25" i="60"/>
  <c r="C19" i="60"/>
  <c r="C9" i="60"/>
  <c r="C8" i="60"/>
  <c r="D116" i="59" l="1"/>
  <c r="D115" i="59"/>
  <c r="D113" i="59" s="1"/>
  <c r="D114" i="59"/>
  <c r="C113" i="59"/>
  <c r="D112" i="59"/>
  <c r="D111" i="59"/>
  <c r="D110" i="59"/>
  <c r="D109" i="59"/>
  <c r="D108" i="59"/>
  <c r="D107" i="59"/>
  <c r="D106" i="59"/>
  <c r="D105" i="59"/>
  <c r="D104" i="59"/>
  <c r="D103" i="59" s="1"/>
  <c r="C103" i="59"/>
  <c r="E62" i="59"/>
  <c r="D62" i="59"/>
  <c r="C62" i="59"/>
  <c r="E54" i="59"/>
  <c r="D54" i="59"/>
  <c r="C54" i="59"/>
  <c r="G113" i="59" l="1"/>
  <c r="F113" i="59"/>
  <c r="E113" i="59"/>
  <c r="G103" i="59"/>
  <c r="F103" i="59"/>
  <c r="E103" i="59"/>
  <c r="C80" i="59"/>
  <c r="C74" i="59"/>
  <c r="C41" i="59"/>
  <c r="A3" i="64" l="1"/>
  <c r="D7" i="64" l="1"/>
  <c r="E80" i="59" l="1"/>
  <c r="D80" i="59"/>
  <c r="E74" i="59"/>
  <c r="C16" i="61" l="1"/>
  <c r="C127" i="59" l="1"/>
  <c r="A3" i="59" l="1"/>
  <c r="A3" i="65"/>
  <c r="D26" i="64" l="1"/>
  <c r="D8" i="63" l="1"/>
  <c r="D15" i="63"/>
  <c r="A1" i="65" l="1"/>
  <c r="A1" i="64" l="1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<sst xmlns="http://schemas.openxmlformats.org/spreadsheetml/2006/main" count="763" uniqueCount="577">
  <si>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</si>
  <si>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</si>
  <si>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</si>
  <si>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</si>
  <si>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</si>
  <si>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</si>
  <si>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</si>
  <si>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</si>
  <si>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</si>
  <si>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</si>
  <si>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</si>
  <si>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</si>
  <si>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</si>
  <si>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</si>
  <si>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</si>
  <si>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</si>
  <si>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</si>
  <si>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</si>
  <si>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</si>
  <si>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</si>
  <si>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</si>
  <si>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</si>
  <si>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</si>
  <si>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</si>
  <si>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</si>
  <si>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</si>
  <si>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</si>
  <si>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</si>
  <si>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</si>
  <si>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</si>
  <si>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</si>
  <si>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</si>
  <si>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</si>
  <si>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</si>
  <si>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</si>
  <si>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</si>
  <si>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</si>
  <si>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</si>
  <si>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</si>
  <si>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</si>
  <si>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</si>
  <si>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</si>
  <si>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</si>
  <si>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</si>
  <si>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</si>
  <si>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</si>
  <si>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</si>
  <si>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</si>
  <si>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</si>
  <si>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</si>
  <si>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</si>
  <si>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</si>
  <si>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</si>
  <si>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</si>
  <si>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</si>
  <si>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</si>
  <si>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</si>
  <si>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</si>
  <si>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</si>
  <si>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</si>
  <si>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</si>
  <si>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</si>
  <si>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</si>
  <si>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</si>
  <si>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</si>
  <si>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</si>
  <si>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</si>
  <si>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</si>
  <si>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</si>
  <si>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</si>
  <si>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</si>
  <si>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</si>
  <si>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</si>
  <si>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</si>
  <si>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</si>
  <si>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</si>
  <si>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</si>
  <si>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</si>
  <si>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</si>
  <si>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</si>
  <si>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</si>
  <si>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</si>
  <si>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</si>
  <si>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</si>
  <si>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</si>
  <si>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</si>
  <si>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</si>
  <si>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</si>
  <si>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</si>
  <si>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</si>
  <si>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</si>
  <si>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</si>
  <si>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</si>
  <si>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</si>
  <si>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</si>
  <si>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</si>
  <si>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</si>
  <si>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</si>
  <si>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</si>
  <si>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</si>
  <si>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</si>
  <si>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</si>
  <si>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</si>
  <si>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</si>
  <si>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</si>
  <si>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</si>
  <si>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</si>
  <si>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</si>
  <si>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</si>
  <si>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</si>
  <si>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</si>
  <si>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</si>
  <si>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</si>
  <si>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</si>
  <si>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</si>
  <si>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</si>
  <si>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</si>
  <si>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</si>
  <si>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</si>
  <si>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</si>
  <si>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</si>
  <si>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</si>
  <si>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</si>
  <si>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</si>
  <si>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</si>
  <si>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</si>
  <si>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</si>
  <si>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</si>
  <si>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</si>
  <si>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</si>
  <si>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</si>
  <si>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</si>
  <si>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</si>
  <si>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</si>
  <si>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</si>
  <si>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</si>
  <si>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</si>
  <si>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</si>
  <si>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</si>
  <si>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</si>
  <si>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</si>
  <si>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</si>
  <si>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</si>
  <si>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</si>
  <si>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</si>
  <si>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</si>
  <si>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</si>
  <si>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</si>
  <si>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</si>
  <si>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</si>
  <si>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</si>
  <si>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</si>
  <si>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</si>
  <si>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</si>
  <si>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</si>
  <si>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</si>
  <si>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</si>
  <si>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</si>
  <si>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</si>
  <si>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</si>
  <si>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</si>
  <si>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</si>
  <si>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</si>
  <si>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</si>
  <si>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</si>
  <si>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</si>
  <si>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</si>
  <si>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</si>
  <si>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</si>
  <si>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</si>
  <si>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</si>
  <si>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</si>
  <si>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</si>
  <si>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</si>
  <si>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</si>
  <si>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</si>
  <si>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</si>
  <si>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</si>
  <si>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</si>
  <si>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</si>
  <si>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</si>
  <si>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</si>
  <si>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</si>
  <si>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</si>
  <si>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</si>
  <si>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</si>
  <si>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</si>
  <si>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</si>
  <si>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</si>
  <si>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</si>
  <si>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</si>
  <si>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</si>
  <si>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</si>
  <si>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</si>
  <si>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</si>
  <si>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</si>
  <si>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</si>
  <si>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</si>
  <si>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</si>
  <si>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</si>
  <si>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</si>
  <si>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</si>
  <si>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</si>
  <si>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</si>
  <si>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</si>
  <si>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</si>
  <si>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</si>
  <si>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</si>
  <si>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</si>
  <si>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</si>
  <si>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</si>
  <si>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</si>
  <si>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</si>
  <si>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</si>
  <si>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BIENES DISPONIBLES PARA SU TRANSFORMACIÓN ESTIMACIONES Y DETERIOROS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</si>
  <si>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</si>
  <si>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</si>
  <si>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</si>
  <si>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</si>
  <si>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</si>
  <si>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</si>
  <si>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</si>
  <si>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</si>
  <si>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</si>
  <si>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</si>
  <si>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</si>
  <si>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</si>
  <si>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</si>
  <si>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</si>
  <si>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</si>
  <si>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</si>
  <si>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</si>
  <si>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</si>
  <si>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</si>
  <si>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</si>
  <si>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</si>
  <si>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</si>
  <si>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</si>
  <si>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</si>
  <si>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</si>
  <si>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</si>
  <si>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</si>
  <si>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</si>
  <si>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</si>
  <si>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</si>
  <si>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</si>
  <si>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</si>
  <si>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</si>
  <si>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</si>
  <si>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</si>
  <si>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</si>
  <si>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</si>
  <si>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</si>
  <si>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</si>
  <si>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</si>
  <si>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</si>
  <si>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</si>
  <si>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</si>
  <si>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</si>
  <si>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</si>
  <si>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</si>
  <si>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</si>
  <si>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</si>
  <si>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</si>
  <si>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</si>
  <si>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</si>
  <si>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</si>
  <si>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</si>
  <si>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</si>
  <si>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</si>
  <si>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</si>
  <si>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</si>
  <si>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</si>
  <si>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</si>
  <si>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</si>
  <si>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</si>
  <si>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</si>
  <si>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</si>
  <si>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</si>
  <si>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</si>
  <si>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</si>
  <si>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</si>
  <si>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</si>
  <si>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</si>
  <si>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</si>
  <si>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</si>
  <si>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</si>
  <si>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</si>
  <si>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</si>
  <si>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</si>
  <si>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</si>
  <si>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</si>
  <si>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</si>
  <si>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</si>
  <si>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</si>
  <si>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</si>
  <si>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</si>
  <si>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</si>
  <si>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</si>
  <si>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</si>
  <si>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</si>
  <si>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</si>
  <si>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</si>
  <si>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</si>
  <si>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</si>
  <si>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</si>
  <si>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</si>
  <si>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</si>
  <si>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</si>
  <si>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</si>
  <si>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</si>
  <si>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</si>
  <si>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</si>
  <si>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</si>
  <si>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</si>
  <si>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</si>
  <si>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</si>
  <si>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</si>
  <si>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</si>
  <si>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</si>
  <si>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</si>
  <si>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</si>
  <si>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</si>
  <si>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</si>
  <si>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</si>
  <si>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</si>
  <si>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</si>
  <si>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</si>
  <si>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</si>
  <si>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</si>
  <si>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</si>
  <si>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</si>
  <si>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</si>
  <si>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</si>
  <si>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</si>
  <si>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</si>
  <si>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</si>
  <si>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</si>
  <si>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</si>
  <si>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</si>
  <si>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</si>
  <si>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</si>
  <si>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</si>
  <si>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</si>
  <si>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</si>
  <si>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</si>
  <si>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</si>
  <si>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</si>
  <si>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</si>
  <si>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</si>
  <si>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</si>
  <si>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</si>
  <si>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</si>
  <si>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</si>
  <si>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</si>
  <si>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</si>
  <si>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</si>
  <si>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</si>
  <si>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</si>
  <si>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</si>
  <si>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</si>
  <si>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</si>
  <si>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</si>
  <si>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</si>
  <si>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</si>
  <si>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</si>
  <si>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</si>
  <si>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</si>
  <si>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</si>
  <si>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</si>
  <si>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</si>
  <si>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</si>
  <si>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</si>
  <si>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</si>
  <si>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</si>
  <si>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</si>
  <si>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</si>
  <si>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</si>
  <si>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</si>
  <si>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</si>
  <si>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</si>
  <si>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</si>
  <si>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</si>
  <si>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</si>
  <si>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</si>
  <si>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</si>
  <si>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</si>
  <si>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</si>
  <si>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</si>
  <si>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</si>
  <si>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</si>
  <si>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</si>
  <si>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</si>
  <si>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</si>
  <si>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</si>
  <si>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</si>
  <si>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</si>
  <si>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</si>
  <si>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</si>
  <si>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</si>
  <si>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</si>
  <si>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</si>
  <si>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</si>
  <si>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</si>
  <si>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</si>
  <si>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</si>
  <si>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</si>
  <si>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</si>
  <si>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</si>
  <si>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</si>
  <si>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</si>
  <si>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</si>
  <si>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</si>
  <si>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</si>
  <si>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</si>
  <si>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</si>
  <si>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</si>
  <si>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</si>
  <si>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</si>
  <si>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</si>
  <si>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</si>
  <si>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</si>
  <si>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</si>
  <si>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</si>
  <si>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</si>
  <si>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</si>
  <si>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</si>
  <si>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</si>
  <si>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</si>
  <si>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</si>
  <si>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</si>
  <si>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</si>
  <si>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</si>
  <si>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</si>
  <si>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</si>
  <si>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</si>
  <si>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</si>
  <si>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</si>
  <si>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</si>
  <si>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</si>
  <si>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</si>
  <si>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</si>
  <si>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</si>
  <si>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</si>
  <si>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</si>
  <si>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</si>
  <si>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</si>
  <si>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</si>
  <si>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</si>
  <si>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</si>
  <si>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</si>
  <si>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</si>
  <si>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</si>
  <si>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</si>
  <si>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</si>
  <si>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</si>
  <si>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</si>
  <si>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</si>
  <si>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</si>
  <si>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</si>
  <si>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</si>
  <si>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</si>
  <si>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</si>
  <si>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</si>
  <si>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</si>
  <si>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</si>
  <si>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</si>
  <si>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</si>
  <si>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</si>
  <si>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</si>
  <si>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</si>
  <si>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</si>
  <si>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</si>
  <si>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</si>
  <si>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</si>
  <si>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</si>
  <si>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</si>
  <si>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</si>
  <si>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</si>
  <si>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</si>
  <si>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</si>
  <si>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</si>
  <si>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</si>
  <si>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</si>
  <si>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</si>
  <si>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</si>
  <si>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</si>
  <si>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</si>
  <si>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</si>
  <si>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</si>
  <si>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</si>
  <si>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</si>
  <si>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</si>
  <si>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</si>
  <si>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</si>
  <si>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</si>
  <si>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</si>
  <si>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</si>
  <si>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</si>
  <si>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</si>
  <si>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</si>
  <si>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</si>
  <si>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</si>
  <si>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</si>
  <si>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</si>
  <si>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</si>
  <si>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</si>
  <si>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</si>
  <si>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</si>
  <si>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</si>
  <si>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</si>
  <si>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</si>
  <si>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</si>
  <si>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</si>
  <si>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</si>
  <si>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</si>
  <si>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</si>
  <si>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</si>
  <si>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</si>
  <si>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</si>
  <si>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</si>
  <si>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</si>
  <si>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</si>
  <si>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</si>
  <si>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</si>
  <si>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</si>
  <si>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</si>
  <si>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</si>
  <si>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</si>
  <si>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</si>
  <si>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</si>
  <si>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</si>
  <si>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</si>
  <si>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</si>
  <si>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</si>
  <si>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</si>
  <si>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</si>
  <si>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</si>
  <si>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</si>
  <si>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</si>
  <si>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</si>
  <si>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</si>
  <si>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</si>
  <si>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</si>
  <si>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</si>
  <si>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</si>
  <si>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</si>
  <si>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</si>
  <si>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</si>
  <si>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</si>
  <si>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</si>
  <si>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</si>
  <si>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</si>
  <si>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</si>
  <si>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</si>
  <si>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</si>
  <si>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</si>
  <si>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</si>
  <si>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</si>
  <si>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</si>
  <si>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</si>
  <si>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</si>
  <si>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</si>
  <si>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</si>
  <si>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</si>
  <si>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</si>
  <si>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</si>
  <si>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</si>
  <si>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</si>
  <si>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</si>
  <si>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</si>
  <si>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</si>
  <si>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</si>
  <si>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</si>
  <si>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</si>
  <si>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</si>
  <si>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Correspondiente 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</si>
</sst>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2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4267200</xdr:colOff>
      <xdr:row>0</xdr:row>
      <xdr:rowOff>57150</xdr:rowOff>
    </xdr:from>
    <xdr:to>
      <xdr:col>1</xdr:col>
      <xdr:colOff>5581650</xdr:colOff>
      <xdr:row>2</xdr:row>
      <xdr:rowOff>218733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7150"/>
          <a:ext cx="1314450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B51"/>
  <sheetViews>
    <sheetView tabSelected="1" zoomScaleNormal="100" zoomScaleSheetLayoutView="100" workbookViewId="0">
      <pane ySplit="4" topLeftCell="A41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5703125" style="27" customWidth="1"/>
    <col min="2" max="2" width="73.85546875" style="27" bestFit="1" customWidth="1"/>
    <col min="3" max="16384" width="12.85546875" style="27"/>
  </cols>
  <sheetData>
    <row r="1" spans="1:2" ht="18.95" customHeight="1" x14ac:dyDescent="0.2">
      <c r="A1" s="188" t="s">
        <v>532</v>
      </c>
      <c r="B1" s="189"/>
    </row>
    <row r="2" spans="1:2" ht="18.95" customHeight="1" x14ac:dyDescent="0.2">
      <c r="A2" s="190" t="s">
        <v>527</v>
      </c>
      <c r="B2" s="191"/>
    </row>
    <row r="3" spans="1:2" ht="27.75" customHeight="1" x14ac:dyDescent="0.2">
      <c r="A3" s="190" t="s">
        <v>576</v>
      </c>
      <c r="B3" s="191"/>
    </row>
    <row r="4" spans="1:2" ht="15" customHeight="1" x14ac:dyDescent="0.2">
      <c r="A4" s="82" t="s">
        <v>79</v>
      </c>
      <c r="B4" s="83" t="s">
        <v>80</v>
      </c>
    </row>
    <row r="5" spans="1:2" x14ac:dyDescent="0.2">
      <c r="A5" s="74"/>
      <c r="B5" s="75"/>
    </row>
    <row r="6" spans="1:2" x14ac:dyDescent="0.2">
      <c r="A6" s="74"/>
      <c r="B6" s="76" t="s">
        <v>83</v>
      </c>
    </row>
    <row r="7" spans="1:2" x14ac:dyDescent="0.2">
      <c r="A7" s="74"/>
      <c r="B7" s="76"/>
    </row>
    <row r="8" spans="1:2" x14ac:dyDescent="0.2">
      <c r="A8" s="74"/>
      <c r="B8" s="77" t="s">
        <v>0</v>
      </c>
    </row>
    <row r="9" spans="1:2" x14ac:dyDescent="0.2">
      <c r="A9" s="78" t="s">
        <v>1</v>
      </c>
      <c r="B9" s="79" t="s">
        <v>2</v>
      </c>
    </row>
    <row r="10" spans="1:2" x14ac:dyDescent="0.2">
      <c r="A10" s="78" t="s">
        <v>3</v>
      </c>
      <c r="B10" s="79" t="s">
        <v>4</v>
      </c>
    </row>
    <row r="11" spans="1:2" x14ac:dyDescent="0.2">
      <c r="A11" s="78" t="s">
        <v>5</v>
      </c>
      <c r="B11" s="79" t="s">
        <v>6</v>
      </c>
    </row>
    <row r="12" spans="1:2" x14ac:dyDescent="0.2">
      <c r="A12" s="78" t="s">
        <v>174</v>
      </c>
      <c r="B12" s="79" t="s">
        <v>214</v>
      </c>
    </row>
    <row r="13" spans="1:2" x14ac:dyDescent="0.2">
      <c r="A13" s="78" t="s">
        <v>7</v>
      </c>
      <c r="B13" s="79" t="s">
        <v>564</v>
      </c>
    </row>
    <row r="14" spans="1:2" x14ac:dyDescent="0.2">
      <c r="A14" s="78" t="s">
        <v>8</v>
      </c>
      <c r="B14" s="79" t="s">
        <v>173</v>
      </c>
    </row>
    <row r="15" spans="1:2" x14ac:dyDescent="0.2">
      <c r="A15" s="78" t="s">
        <v>9</v>
      </c>
      <c r="B15" s="79" t="s">
        <v>10</v>
      </c>
    </row>
    <row r="16" spans="1:2" x14ac:dyDescent="0.2">
      <c r="A16" s="78" t="s">
        <v>11</v>
      </c>
      <c r="B16" s="79" t="s">
        <v>12</v>
      </c>
    </row>
    <row r="17" spans="1:2" x14ac:dyDescent="0.2">
      <c r="A17" s="78" t="s">
        <v>13</v>
      </c>
      <c r="B17" s="79" t="s">
        <v>14</v>
      </c>
    </row>
    <row r="18" spans="1:2" x14ac:dyDescent="0.2">
      <c r="A18" s="78" t="s">
        <v>15</v>
      </c>
      <c r="B18" s="79" t="s">
        <v>16</v>
      </c>
    </row>
    <row r="19" spans="1:2" x14ac:dyDescent="0.2">
      <c r="A19" s="78" t="s">
        <v>17</v>
      </c>
      <c r="B19" s="79" t="s">
        <v>565</v>
      </c>
    </row>
    <row r="20" spans="1:2" x14ac:dyDescent="0.2">
      <c r="A20" s="78" t="s">
        <v>18</v>
      </c>
      <c r="B20" s="79" t="s">
        <v>19</v>
      </c>
    </row>
    <row r="21" spans="1:2" x14ac:dyDescent="0.2">
      <c r="A21" s="78" t="s">
        <v>20</v>
      </c>
      <c r="B21" s="79" t="s">
        <v>211</v>
      </c>
    </row>
    <row r="22" spans="1:2" x14ac:dyDescent="0.2">
      <c r="A22" s="78" t="s">
        <v>21</v>
      </c>
      <c r="B22" s="79" t="s">
        <v>22</v>
      </c>
    </row>
    <row r="23" spans="1:2" x14ac:dyDescent="0.2">
      <c r="A23" s="78" t="s">
        <v>560</v>
      </c>
      <c r="B23" s="79" t="s">
        <v>327</v>
      </c>
    </row>
    <row r="24" spans="1:2" x14ac:dyDescent="0.2">
      <c r="A24" s="78" t="s">
        <v>561</v>
      </c>
      <c r="B24" s="79" t="s">
        <v>566</v>
      </c>
    </row>
    <row r="25" spans="1:2" x14ac:dyDescent="0.2">
      <c r="A25" s="78" t="s">
        <v>562</v>
      </c>
      <c r="B25" s="79" t="s">
        <v>364</v>
      </c>
    </row>
    <row r="26" spans="1:2" x14ac:dyDescent="0.2">
      <c r="A26" s="78" t="s">
        <v>567</v>
      </c>
      <c r="B26" s="79" t="s">
        <v>385</v>
      </c>
    </row>
    <row r="27" spans="1:2" x14ac:dyDescent="0.2">
      <c r="A27" s="78" t="s">
        <v>23</v>
      </c>
      <c r="B27" s="79" t="s">
        <v>24</v>
      </c>
    </row>
    <row r="28" spans="1:2" x14ac:dyDescent="0.2">
      <c r="A28" s="78" t="s">
        <v>25</v>
      </c>
      <c r="B28" s="79" t="s">
        <v>26</v>
      </c>
    </row>
    <row r="29" spans="1:2" x14ac:dyDescent="0.2">
      <c r="A29" s="78" t="s">
        <v>27</v>
      </c>
      <c r="B29" s="79" t="s">
        <v>28</v>
      </c>
    </row>
    <row r="30" spans="1:2" x14ac:dyDescent="0.2">
      <c r="A30" s="78" t="s">
        <v>29</v>
      </c>
      <c r="B30" s="79" t="s">
        <v>30</v>
      </c>
    </row>
    <row r="31" spans="1:2" x14ac:dyDescent="0.2">
      <c r="A31" s="78" t="s">
        <v>88</v>
      </c>
      <c r="B31" s="79" t="s">
        <v>89</v>
      </c>
    </row>
    <row r="32" spans="1:2" x14ac:dyDescent="0.2">
      <c r="A32" s="74"/>
      <c r="B32" s="75"/>
    </row>
    <row r="33" spans="1:2" x14ac:dyDescent="0.2">
      <c r="A33" s="74"/>
      <c r="B33" s="77"/>
    </row>
    <row r="34" spans="1:2" x14ac:dyDescent="0.2">
      <c r="A34" s="78" t="s">
        <v>86</v>
      </c>
      <c r="B34" s="79" t="s">
        <v>81</v>
      </c>
    </row>
    <row r="35" spans="1:2" x14ac:dyDescent="0.2">
      <c r="A35" s="78" t="s">
        <v>87</v>
      </c>
      <c r="B35" s="79" t="s">
        <v>82</v>
      </c>
    </row>
    <row r="36" spans="1:2" x14ac:dyDescent="0.2">
      <c r="A36" s="74"/>
      <c r="B36" s="75"/>
    </row>
    <row r="37" spans="1:2" x14ac:dyDescent="0.2">
      <c r="A37" s="74"/>
      <c r="B37" s="76" t="s">
        <v>84</v>
      </c>
    </row>
    <row r="38" spans="1:2" x14ac:dyDescent="0.2">
      <c r="A38" s="74" t="s">
        <v>85</v>
      </c>
      <c r="B38" s="79" t="s">
        <v>32</v>
      </c>
    </row>
    <row r="39" spans="1:2" x14ac:dyDescent="0.2">
      <c r="A39" s="74"/>
      <c r="B39" s="79" t="s">
        <v>33</v>
      </c>
    </row>
    <row r="40" spans="1:2" x14ac:dyDescent="0.2">
      <c r="A40" s="80"/>
      <c r="B40" s="81"/>
    </row>
    <row r="41" spans="1:2" ht="22.5" customHeight="1" x14ac:dyDescent="0.2">
      <c r="A41" s="192" t="s">
        <v>531</v>
      </c>
      <c r="B41" s="192"/>
    </row>
    <row r="47" spans="1:2" x14ac:dyDescent="0.2">
      <c r="A47" s="165"/>
      <c r="B47" s="166"/>
    </row>
    <row r="48" spans="1:2" x14ac:dyDescent="0.2">
      <c r="A48" s="165"/>
      <c r="B48" s="166"/>
    </row>
    <row r="49" spans="1:2" x14ac:dyDescent="0.2">
      <c r="A49" s="165"/>
      <c r="B49" s="166"/>
    </row>
    <row r="50" spans="1:2" x14ac:dyDescent="0.2">
      <c r="A50" s="165"/>
      <c r="B50" s="166"/>
    </row>
    <row r="51" spans="1:2" x14ac:dyDescent="0.2">
      <c r="A51" s="165"/>
      <c r="B51" s="166"/>
    </row>
  </sheetData>
  <sheetProtection formatCells="0" formatColumns="0" formatRows="0" autoFilter="0" pivotTables="0"/>
  <mergeCells count="4">
    <mergeCell ref="A1:B1"/>
    <mergeCell ref="A2:B2"/>
    <mergeCell ref="A3:B3"/>
    <mergeCell ref="A41:B41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" location="EA!A94" display="EA-03"/>
    <hyperlink ref="B26" location="EA!A94" display="EA-0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="91" zoomScaleNormal="91" workbookViewId="0">
      <selection activeCell="A2" sqref="A2:I2"/>
    </sheetView>
  </sheetViews>
  <sheetFormatPr baseColWidth="10" defaultColWidth="9.140625" defaultRowHeight="11.25" x14ac:dyDescent="0.2"/>
  <cols>
    <col min="1" max="1" width="10" style="33" customWidth="1"/>
    <col min="2" max="2" width="34.140625" style="33" customWidth="1"/>
    <col min="3" max="3" width="16.42578125" style="33" bestFit="1" customWidth="1"/>
    <col min="4" max="4" width="19.140625" style="33" customWidth="1"/>
    <col min="5" max="5" width="28" style="33" customWidth="1"/>
    <col min="6" max="6" width="22.5703125" style="33" customWidth="1"/>
    <col min="7" max="8" width="16.5703125" style="33" customWidth="1"/>
    <col min="9" max="9" width="11.85546875" style="33" bestFit="1" customWidth="1"/>
    <col min="10" max="16384" width="9.140625" style="33"/>
  </cols>
  <sheetData>
    <row r="1" spans="1:9" s="32" customFormat="1" ht="18.95" customHeight="1" x14ac:dyDescent="0.25">
      <c r="A1" s="193" t="str">
        <f>'Notas a los Edos Financieros'!A1</f>
        <v>Municipio de Comonfort, Guanajuato</v>
      </c>
      <c r="B1" s="194"/>
      <c r="C1" s="194"/>
      <c r="D1" s="194"/>
      <c r="E1" s="194"/>
      <c r="F1" s="194"/>
      <c r="G1" s="194"/>
      <c r="H1" s="194"/>
      <c r="I1" s="195"/>
    </row>
    <row r="2" spans="1:9" s="32" customFormat="1" ht="18.95" customHeight="1" x14ac:dyDescent="0.25">
      <c r="A2" s="196" t="s">
        <v>215</v>
      </c>
      <c r="B2" s="197"/>
      <c r="C2" s="197"/>
      <c r="D2" s="197"/>
      <c r="E2" s="197"/>
      <c r="F2" s="197"/>
      <c r="G2" s="197"/>
      <c r="H2" s="197"/>
      <c r="I2" s="198"/>
    </row>
    <row r="3" spans="1:9" s="32" customFormat="1" ht="18.95" customHeight="1" x14ac:dyDescent="0.25">
      <c r="A3" s="196" t="str">
        <f>'Notas a los Edos Financieros'!A3</f>
        <v>Correspondiente del 1 de Enero al 30 de Septiembre del 2020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">
      <c r="A4" s="118" t="s">
        <v>216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217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218</v>
      </c>
      <c r="C9" s="150">
        <v>3117266.62</v>
      </c>
      <c r="D9" s="149" t="s">
        <v>575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219</v>
      </c>
      <c r="C10" s="150">
        <v>0</v>
      </c>
      <c r="D10" s="149" t="s">
        <v>528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220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178</v>
      </c>
      <c r="B14" s="126" t="s">
        <v>175</v>
      </c>
      <c r="C14" s="126" t="s">
        <v>176</v>
      </c>
      <c r="D14" s="126">
        <v>2019</v>
      </c>
      <c r="E14" s="126">
        <f>D14-1</f>
        <v>2018</v>
      </c>
      <c r="F14" s="126">
        <f>E14-1</f>
        <v>2017</v>
      </c>
      <c r="G14" s="126">
        <f>F14-1</f>
        <v>2016</v>
      </c>
      <c r="H14" s="126" t="s">
        <v>213</v>
      </c>
      <c r="I14" s="127"/>
    </row>
    <row r="15" spans="1:9" x14ac:dyDescent="0.2">
      <c r="A15" s="148">
        <v>1122</v>
      </c>
      <c r="B15" s="149" t="s">
        <v>221</v>
      </c>
      <c r="C15" s="150">
        <v>10811166.52</v>
      </c>
      <c r="D15" s="150">
        <v>312689.38</v>
      </c>
      <c r="E15" s="150">
        <v>97805.33</v>
      </c>
      <c r="F15" s="150">
        <v>33661.379999999997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222</v>
      </c>
      <c r="C16" s="150">
        <v>76418.48</v>
      </c>
      <c r="D16" s="150">
        <v>66889.899999999994</v>
      </c>
      <c r="E16" s="150">
        <v>66889.899999999994</v>
      </c>
      <c r="F16" s="150">
        <v>1178558.75</v>
      </c>
      <c r="G16" s="150">
        <v>2251607.25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178</v>
      </c>
      <c r="B19" s="126" t="s">
        <v>175</v>
      </c>
      <c r="C19" s="126" t="s">
        <v>176</v>
      </c>
      <c r="D19" s="126" t="s">
        <v>223</v>
      </c>
      <c r="E19" s="126" t="s">
        <v>224</v>
      </c>
      <c r="F19" s="126" t="s">
        <v>225</v>
      </c>
      <c r="G19" s="126" t="s">
        <v>226</v>
      </c>
      <c r="H19" s="126" t="s">
        <v>227</v>
      </c>
      <c r="I19" s="127"/>
    </row>
    <row r="20" spans="1:9" x14ac:dyDescent="0.2">
      <c r="A20" s="148">
        <v>1123</v>
      </c>
      <c r="B20" s="149" t="s">
        <v>228</v>
      </c>
      <c r="C20" s="150">
        <v>394258.93</v>
      </c>
      <c r="D20" s="150">
        <v>394258.93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229</v>
      </c>
      <c r="C21" s="150">
        <v>34500</v>
      </c>
      <c r="D21" s="150">
        <v>34500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8" t="s">
        <v>568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8" t="s">
        <v>569</v>
      </c>
      <c r="C23" s="150">
        <v>4672432.7</v>
      </c>
      <c r="D23" s="150">
        <v>4672432.7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230</v>
      </c>
      <c r="C24" s="150">
        <v>728909.85</v>
      </c>
      <c r="D24" s="150">
        <v>728909.85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231</v>
      </c>
      <c r="C25" s="150">
        <v>94980.800000000003</v>
      </c>
      <c r="D25" s="150">
        <v>94980.800000000003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232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233</v>
      </c>
      <c r="C27" s="150">
        <v>5974282.4900000002</v>
      </c>
      <c r="D27" s="150">
        <v>5974282.4900000002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234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x14ac:dyDescent="0.2">
      <c r="A30" s="124" t="s">
        <v>570</v>
      </c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235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236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237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238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239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240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241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x14ac:dyDescent="0.2">
      <c r="A39" s="124" t="s">
        <v>242</v>
      </c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243</v>
      </c>
      <c r="G40" s="126"/>
      <c r="H40" s="126"/>
      <c r="I40" s="127"/>
    </row>
    <row r="41" spans="1:9" x14ac:dyDescent="0.2">
      <c r="A41" s="148">
        <v>1150</v>
      </c>
      <c r="B41" s="149" t="s">
        <v>244</v>
      </c>
      <c r="C41" s="150">
        <f>C42</f>
        <v>0.01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245</v>
      </c>
      <c r="C42" s="150">
        <v>0.01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x14ac:dyDescent="0.2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x14ac:dyDescent="0.2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227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246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x14ac:dyDescent="0.2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x14ac:dyDescent="0.2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247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x14ac:dyDescent="0.2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248</v>
      </c>
      <c r="H53" s="126" t="s">
        <v>192</v>
      </c>
      <c r="I53" s="127" t="s">
        <v>249</v>
      </c>
    </row>
    <row r="54" spans="1:9" x14ac:dyDescent="0.2">
      <c r="A54" s="148">
        <v>1230</v>
      </c>
      <c r="B54" s="149" t="s">
        <v>250</v>
      </c>
      <c r="C54" s="150">
        <f>SUM(C55:C61)</f>
        <v>275852296.37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251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252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253</v>
      </c>
      <c r="C57" s="150">
        <v>107795280.20999999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254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255</v>
      </c>
      <c r="C59" s="150">
        <v>101901112.92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256</v>
      </c>
      <c r="C60" s="150">
        <v>9528126.0299999993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257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258</v>
      </c>
      <c r="C62" s="150">
        <f>SUM(C63:C70)</f>
        <v>48617459</v>
      </c>
      <c r="D62" s="150">
        <f t="shared" ref="D62:E62" si="0">SUM(D63:D70)</f>
        <v>0</v>
      </c>
      <c r="E62" s="150">
        <f t="shared" si="0"/>
        <v>-30996115.829999998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259</v>
      </c>
      <c r="C63" s="150">
        <v>7100857.2400000002</v>
      </c>
      <c r="D63" s="150">
        <v>0</v>
      </c>
      <c r="E63" s="150">
        <v>-4029842.06</v>
      </c>
      <c r="F63" s="149" t="s">
        <v>529</v>
      </c>
      <c r="G63" s="157">
        <v>0.1</v>
      </c>
      <c r="H63" s="149"/>
      <c r="I63" s="142"/>
    </row>
    <row r="64" spans="1:9" x14ac:dyDescent="0.2">
      <c r="A64" s="148">
        <v>1242</v>
      </c>
      <c r="B64" s="149" t="s">
        <v>260</v>
      </c>
      <c r="C64" s="150">
        <v>2718873.39</v>
      </c>
      <c r="D64" s="150">
        <v>0</v>
      </c>
      <c r="E64" s="150">
        <v>-846808.44</v>
      </c>
      <c r="F64" s="149" t="s">
        <v>529</v>
      </c>
      <c r="G64" s="157">
        <v>0.1</v>
      </c>
      <c r="H64" s="149"/>
      <c r="I64" s="142"/>
    </row>
    <row r="65" spans="1:9" x14ac:dyDescent="0.2">
      <c r="A65" s="148">
        <v>1243</v>
      </c>
      <c r="B65" s="149" t="s">
        <v>261</v>
      </c>
      <c r="C65" s="150">
        <v>138490.9</v>
      </c>
      <c r="D65" s="150">
        <v>0</v>
      </c>
      <c r="E65" s="150">
        <v>-70478.83</v>
      </c>
      <c r="F65" s="149" t="s">
        <v>529</v>
      </c>
      <c r="G65" s="157">
        <v>0.1</v>
      </c>
      <c r="H65" s="149"/>
      <c r="I65" s="142"/>
    </row>
    <row r="66" spans="1:9" x14ac:dyDescent="0.2">
      <c r="A66" s="148">
        <v>1244</v>
      </c>
      <c r="B66" s="149" t="s">
        <v>262</v>
      </c>
      <c r="C66" s="150">
        <v>29927334.52</v>
      </c>
      <c r="D66" s="150">
        <v>0</v>
      </c>
      <c r="E66" s="150">
        <v>-20981462.140000001</v>
      </c>
      <c r="F66" s="149" t="s">
        <v>529</v>
      </c>
      <c r="G66" s="157">
        <v>0.25</v>
      </c>
      <c r="H66" s="149"/>
      <c r="I66" s="142"/>
    </row>
    <row r="67" spans="1:9" x14ac:dyDescent="0.2">
      <c r="A67" s="148">
        <v>1245</v>
      </c>
      <c r="B67" s="149" t="s">
        <v>263</v>
      </c>
      <c r="C67" s="150">
        <v>520486.02</v>
      </c>
      <c r="D67" s="150">
        <v>0</v>
      </c>
      <c r="E67" s="150">
        <v>-125802.63</v>
      </c>
      <c r="F67" s="149" t="s">
        <v>529</v>
      </c>
      <c r="G67" s="157">
        <v>0.1</v>
      </c>
      <c r="H67" s="149"/>
      <c r="I67" s="142"/>
    </row>
    <row r="68" spans="1:9" x14ac:dyDescent="0.2">
      <c r="A68" s="148">
        <v>1246</v>
      </c>
      <c r="B68" s="149" t="s">
        <v>264</v>
      </c>
      <c r="C68" s="150">
        <v>8166416.9299999997</v>
      </c>
      <c r="D68" s="150">
        <v>0</v>
      </c>
      <c r="E68" s="150">
        <v>-4941721.7300000004</v>
      </c>
      <c r="F68" s="149" t="s">
        <v>529</v>
      </c>
      <c r="G68" s="157">
        <v>0.25</v>
      </c>
      <c r="H68" s="149"/>
      <c r="I68" s="142"/>
    </row>
    <row r="69" spans="1:9" x14ac:dyDescent="0.2">
      <c r="A69" s="148">
        <v>1247</v>
      </c>
      <c r="B69" s="149" t="s">
        <v>265</v>
      </c>
      <c r="C69" s="150">
        <v>45000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266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x14ac:dyDescent="0.2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x14ac:dyDescent="0.2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267</v>
      </c>
      <c r="F73" s="126" t="s">
        <v>183</v>
      </c>
      <c r="G73" s="126" t="s">
        <v>248</v>
      </c>
      <c r="H73" s="126" t="s">
        <v>192</v>
      </c>
      <c r="I73" s="127" t="s">
        <v>249</v>
      </c>
    </row>
    <row r="74" spans="1:9" x14ac:dyDescent="0.2">
      <c r="A74" s="148">
        <v>1250</v>
      </c>
      <c r="B74" s="149" t="s">
        <v>268</v>
      </c>
      <c r="C74" s="150">
        <f>SUM(C75:C79)</f>
        <v>2265880</v>
      </c>
      <c r="D74" s="150">
        <v>0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269</v>
      </c>
      <c r="C75" s="150">
        <v>1132880</v>
      </c>
      <c r="D75" s="150">
        <v>0</v>
      </c>
      <c r="E75" s="150">
        <v>0</v>
      </c>
      <c r="F75" s="149" t="s">
        <v>529</v>
      </c>
      <c r="G75" s="157">
        <v>0.1</v>
      </c>
      <c r="H75" s="149"/>
      <c r="I75" s="142"/>
    </row>
    <row r="76" spans="1:9" x14ac:dyDescent="0.2">
      <c r="A76" s="148">
        <v>1252</v>
      </c>
      <c r="B76" s="149" t="s">
        <v>270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271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272</v>
      </c>
      <c r="C78" s="150">
        <v>8000</v>
      </c>
      <c r="D78" s="150">
        <v>0</v>
      </c>
      <c r="E78" s="150">
        <v>0</v>
      </c>
      <c r="F78" s="149" t="s">
        <v>529</v>
      </c>
      <c r="G78" s="157">
        <v>0.1</v>
      </c>
      <c r="H78" s="149"/>
      <c r="I78" s="142"/>
    </row>
    <row r="79" spans="1:9" x14ac:dyDescent="0.2">
      <c r="A79" s="148">
        <v>1259</v>
      </c>
      <c r="B79" s="149" t="s">
        <v>273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274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275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276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277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278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279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280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">
      <c r="A89" s="125" t="s">
        <v>178</v>
      </c>
      <c r="B89" s="126" t="s">
        <v>175</v>
      </c>
      <c r="C89" s="126" t="s">
        <v>176</v>
      </c>
      <c r="D89" s="126" t="s">
        <v>281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282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283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284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x14ac:dyDescent="0.2">
      <c r="A95" s="125" t="s">
        <v>178</v>
      </c>
      <c r="B95" s="126" t="s">
        <v>175</v>
      </c>
      <c r="C95" s="126" t="s">
        <v>176</v>
      </c>
      <c r="D95" s="126" t="s">
        <v>227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285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286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287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288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x14ac:dyDescent="0.2">
      <c r="A102" s="125" t="s">
        <v>178</v>
      </c>
      <c r="B102" s="126" t="s">
        <v>175</v>
      </c>
      <c r="C102" s="126" t="s">
        <v>176</v>
      </c>
      <c r="D102" s="126" t="s">
        <v>223</v>
      </c>
      <c r="E102" s="126" t="s">
        <v>224</v>
      </c>
      <c r="F102" s="126" t="s">
        <v>225</v>
      </c>
      <c r="G102" s="126" t="s">
        <v>289</v>
      </c>
      <c r="H102" s="126" t="s">
        <v>290</v>
      </c>
      <c r="I102" s="127"/>
    </row>
    <row r="103" spans="1:9" x14ac:dyDescent="0.2">
      <c r="A103" s="148">
        <v>2110</v>
      </c>
      <c r="B103" s="149" t="s">
        <v>291</v>
      </c>
      <c r="C103" s="150">
        <f>SUM(C104:C112)</f>
        <v>4035821.42</v>
      </c>
      <c r="D103" s="150">
        <f>SUM(D104:D112)</f>
        <v>4035821.42</v>
      </c>
      <c r="E103" s="150">
        <f>SUM(E104:E112)</f>
        <v>0</v>
      </c>
      <c r="F103" s="150">
        <f>SUM(F104:F112)</f>
        <v>0</v>
      </c>
      <c r="G103" s="150">
        <f>SUM(G104:G112)</f>
        <v>0</v>
      </c>
      <c r="H103" s="149"/>
      <c r="I103" s="142"/>
    </row>
    <row r="104" spans="1:9" x14ac:dyDescent="0.2">
      <c r="A104" s="148">
        <v>2111</v>
      </c>
      <c r="B104" s="149" t="s">
        <v>292</v>
      </c>
      <c r="C104" s="150">
        <v>204691.49</v>
      </c>
      <c r="D104" s="150">
        <f>C104</f>
        <v>204691.49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293</v>
      </c>
      <c r="C105" s="150">
        <v>510450.92</v>
      </c>
      <c r="D105" s="150">
        <f t="shared" ref="D105:D112" si="1">C105</f>
        <v>510450.92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294</v>
      </c>
      <c r="C106" s="150">
        <v>269770.7</v>
      </c>
      <c r="D106" s="150">
        <f t="shared" si="1"/>
        <v>269770.7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2114</v>
      </c>
      <c r="B107" s="149" t="s">
        <v>295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296</v>
      </c>
      <c r="C108" s="150">
        <v>232978.74</v>
      </c>
      <c r="D108" s="150">
        <f t="shared" si="1"/>
        <v>232978.74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297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298</v>
      </c>
      <c r="C110" s="150">
        <v>2780640.77</v>
      </c>
      <c r="D110" s="150">
        <f t="shared" si="1"/>
        <v>2780640.77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299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300</v>
      </c>
      <c r="C112" s="150">
        <v>37288.800000000003</v>
      </c>
      <c r="D112" s="150">
        <f t="shared" si="1"/>
        <v>37288.800000000003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2120</v>
      </c>
      <c r="B113" s="149" t="s">
        <v>301</v>
      </c>
      <c r="C113" s="150">
        <f>SUM(C114:C116)</f>
        <v>0</v>
      </c>
      <c r="D113" s="150">
        <f t="shared" ref="D113" si="2">SUM(D114:D116)</f>
        <v>0</v>
      </c>
      <c r="E113" s="150">
        <f t="shared" ref="E113:G113" si="3">SUM(E114:E116)</f>
        <v>0</v>
      </c>
      <c r="F113" s="150">
        <f t="shared" si="3"/>
        <v>0</v>
      </c>
      <c r="G113" s="150">
        <f t="shared" si="3"/>
        <v>0</v>
      </c>
      <c r="H113" s="149"/>
      <c r="I113" s="142"/>
    </row>
    <row r="114" spans="1:9" x14ac:dyDescent="0.2">
      <c r="A114" s="148">
        <v>2121</v>
      </c>
      <c r="B114" s="149" t="s">
        <v>302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303</v>
      </c>
      <c r="C115" s="150">
        <v>0</v>
      </c>
      <c r="D115" s="150">
        <f t="shared" ref="D115:D116" si="4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304</v>
      </c>
      <c r="C116" s="150">
        <v>0</v>
      </c>
      <c r="D116" s="150">
        <f t="shared" si="4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x14ac:dyDescent="0.2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x14ac:dyDescent="0.2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227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305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306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307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308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309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310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311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312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313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314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315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316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317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318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x14ac:dyDescent="0.2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x14ac:dyDescent="0.2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227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319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320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321</v>
      </c>
      <c r="C139" s="150">
        <v>0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322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323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324</v>
      </c>
      <c r="C142" s="150">
        <v>0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zoomScale="80" zoomScaleNormal="80" workbookViewId="0">
      <selection activeCell="A2" sqref="A2:E2"/>
    </sheetView>
  </sheetViews>
  <sheetFormatPr baseColWidth="10" defaultColWidth="9.140625" defaultRowHeight="11.25" x14ac:dyDescent="0.2"/>
  <cols>
    <col min="1" max="1" width="10" style="33" customWidth="1"/>
    <col min="2" max="2" width="46.28515625" style="33" customWidth="1"/>
    <col min="3" max="3" width="24" style="33" customWidth="1"/>
    <col min="4" max="4" width="23.28515625" style="33" customWidth="1"/>
    <col min="5" max="5" width="16.5703125" style="33" customWidth="1"/>
    <col min="6" max="16384" width="9.140625" style="33"/>
  </cols>
  <sheetData>
    <row r="1" spans="1:5" s="34" customFormat="1" ht="18.95" customHeight="1" x14ac:dyDescent="0.25">
      <c r="A1" s="193" t="str">
        <f>ESF!A1</f>
        <v>Municipio de Comonfort, Guanajuato</v>
      </c>
      <c r="B1" s="194"/>
      <c r="C1" s="194"/>
      <c r="D1" s="194"/>
      <c r="E1" s="195"/>
    </row>
    <row r="2" spans="1:5" s="32" customFormat="1" ht="18.95" customHeight="1" x14ac:dyDescent="0.25">
      <c r="A2" s="196" t="s">
        <v>325</v>
      </c>
      <c r="B2" s="197"/>
      <c r="C2" s="197"/>
      <c r="D2" s="197"/>
      <c r="E2" s="198"/>
    </row>
    <row r="3" spans="1:5" s="32" customFormat="1" ht="18.95" customHeight="1" x14ac:dyDescent="0.25">
      <c r="A3" s="196" t="str">
        <f>ESF!A3</f>
        <v>Correspondiente del 1 de Enero al 30 de Septiembre del 2020</v>
      </c>
      <c r="B3" s="197"/>
      <c r="C3" s="197"/>
      <c r="D3" s="197"/>
      <c r="E3" s="198"/>
    </row>
    <row r="4" spans="1:5" x14ac:dyDescent="0.2">
      <c r="A4" s="118" t="s">
        <v>216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556</v>
      </c>
      <c r="B6" s="119"/>
      <c r="C6" s="119"/>
      <c r="D6" s="119"/>
      <c r="E6" s="120"/>
    </row>
    <row r="7" spans="1:5" x14ac:dyDescent="0.2">
      <c r="A7" s="135" t="s">
        <v>178</v>
      </c>
      <c r="B7" s="136" t="s">
        <v>175</v>
      </c>
      <c r="C7" s="136" t="s">
        <v>176</v>
      </c>
      <c r="D7" s="136" t="s">
        <v>326</v>
      </c>
      <c r="E7" s="137"/>
    </row>
    <row r="8" spans="1:5" x14ac:dyDescent="0.2">
      <c r="A8" s="151">
        <v>4100</v>
      </c>
      <c r="B8" s="139" t="s">
        <v>327</v>
      </c>
      <c r="C8" s="140">
        <f>SUM(C9+C19+C25+C28+C34+C37+C46)</f>
        <v>28808023.939999998</v>
      </c>
      <c r="D8" s="149"/>
      <c r="E8" s="142"/>
    </row>
    <row r="9" spans="1:5" x14ac:dyDescent="0.2">
      <c r="A9" s="151">
        <v>4110</v>
      </c>
      <c r="B9" s="139" t="s">
        <v>328</v>
      </c>
      <c r="C9" s="140">
        <f>SUM(C10:C18)</f>
        <v>17194143.100000001</v>
      </c>
      <c r="D9" s="149"/>
      <c r="E9" s="142"/>
    </row>
    <row r="10" spans="1:5" x14ac:dyDescent="0.2">
      <c r="A10" s="151">
        <v>4111</v>
      </c>
      <c r="B10" s="139" t="s">
        <v>329</v>
      </c>
      <c r="C10" s="140">
        <v>22539.5</v>
      </c>
      <c r="D10" s="149"/>
      <c r="E10" s="142"/>
    </row>
    <row r="11" spans="1:5" x14ac:dyDescent="0.2">
      <c r="A11" s="151">
        <v>4112</v>
      </c>
      <c r="B11" s="139" t="s">
        <v>330</v>
      </c>
      <c r="C11" s="140">
        <v>15359549.75</v>
      </c>
      <c r="D11" s="149"/>
      <c r="E11" s="142"/>
    </row>
    <row r="12" spans="1:5" x14ac:dyDescent="0.2">
      <c r="A12" s="151">
        <v>4113</v>
      </c>
      <c r="B12" s="139" t="s">
        <v>331</v>
      </c>
      <c r="C12" s="140">
        <v>727585.93</v>
      </c>
      <c r="D12" s="149"/>
      <c r="E12" s="142"/>
    </row>
    <row r="13" spans="1:5" x14ac:dyDescent="0.2">
      <c r="A13" s="151">
        <v>4114</v>
      </c>
      <c r="B13" s="139" t="s">
        <v>332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333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334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335</v>
      </c>
      <c r="C16" s="140">
        <v>1084467.92</v>
      </c>
      <c r="D16" s="149"/>
      <c r="E16" s="142"/>
    </row>
    <row r="17" spans="1:5" ht="33.75" x14ac:dyDescent="0.2">
      <c r="A17" s="151">
        <v>4118</v>
      </c>
      <c r="B17" s="152" t="s">
        <v>533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336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337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338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534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339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340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341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342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343</v>
      </c>
      <c r="C26" s="140">
        <v>0</v>
      </c>
      <c r="D26" s="149"/>
      <c r="E26" s="142"/>
    </row>
    <row r="27" spans="1:5" ht="33.75" x14ac:dyDescent="0.2">
      <c r="A27" s="151">
        <v>4132</v>
      </c>
      <c r="B27" s="152" t="s">
        <v>535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344</v>
      </c>
      <c r="C28" s="140">
        <f>SUM(C29:C33)</f>
        <v>8799556.0800000001</v>
      </c>
      <c r="D28" s="149"/>
      <c r="E28" s="142"/>
    </row>
    <row r="29" spans="1:5" x14ac:dyDescent="0.2">
      <c r="A29" s="151">
        <v>4141</v>
      </c>
      <c r="B29" s="139" t="s">
        <v>345</v>
      </c>
      <c r="C29" s="140">
        <v>591502.14</v>
      </c>
      <c r="D29" s="149"/>
      <c r="E29" s="142"/>
    </row>
    <row r="30" spans="1:5" x14ac:dyDescent="0.2">
      <c r="A30" s="151">
        <v>4143</v>
      </c>
      <c r="B30" s="139" t="s">
        <v>346</v>
      </c>
      <c r="C30" s="140">
        <v>8208053.9400000004</v>
      </c>
      <c r="D30" s="149"/>
      <c r="E30" s="142"/>
    </row>
    <row r="31" spans="1:5" x14ac:dyDescent="0.2">
      <c r="A31" s="151">
        <v>4144</v>
      </c>
      <c r="B31" s="139" t="s">
        <v>347</v>
      </c>
      <c r="C31" s="140">
        <v>0</v>
      </c>
      <c r="D31" s="149"/>
      <c r="E31" s="142"/>
    </row>
    <row r="32" spans="1:5" ht="33.75" x14ac:dyDescent="0.2">
      <c r="A32" s="151">
        <v>4145</v>
      </c>
      <c r="B32" s="152" t="s">
        <v>536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348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537</v>
      </c>
      <c r="C34" s="140">
        <f>SUM(C35:C36)</f>
        <v>1067275.68</v>
      </c>
      <c r="D34" s="149"/>
      <c r="E34" s="142"/>
    </row>
    <row r="35" spans="1:5" x14ac:dyDescent="0.2">
      <c r="A35" s="151">
        <v>4151</v>
      </c>
      <c r="B35" s="139" t="s">
        <v>537</v>
      </c>
      <c r="C35" s="140">
        <v>1067275.68</v>
      </c>
      <c r="D35" s="149"/>
      <c r="E35" s="142"/>
    </row>
    <row r="36" spans="1:5" ht="33.75" x14ac:dyDescent="0.2">
      <c r="A36" s="151">
        <v>4154</v>
      </c>
      <c r="B36" s="152" t="s">
        <v>538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539</v>
      </c>
      <c r="C37" s="140">
        <f>SUM(C38:C45)</f>
        <v>1747049.08</v>
      </c>
      <c r="D37" s="149"/>
      <c r="E37" s="142"/>
    </row>
    <row r="38" spans="1:5" x14ac:dyDescent="0.2">
      <c r="A38" s="151">
        <v>4161</v>
      </c>
      <c r="B38" s="139" t="s">
        <v>349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350</v>
      </c>
      <c r="C39" s="140">
        <v>735284.5</v>
      </c>
      <c r="D39" s="149"/>
      <c r="E39" s="142"/>
    </row>
    <row r="40" spans="1:5" x14ac:dyDescent="0.2">
      <c r="A40" s="151">
        <v>4163</v>
      </c>
      <c r="B40" s="139" t="s">
        <v>351</v>
      </c>
      <c r="C40" s="140">
        <v>3495</v>
      </c>
      <c r="D40" s="149"/>
      <c r="E40" s="142"/>
    </row>
    <row r="41" spans="1:5" x14ac:dyDescent="0.2">
      <c r="A41" s="151">
        <v>4164</v>
      </c>
      <c r="B41" s="139" t="s">
        <v>352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353</v>
      </c>
      <c r="C42" s="140">
        <v>16908.439999999999</v>
      </c>
      <c r="D42" s="149"/>
      <c r="E42" s="142"/>
    </row>
    <row r="43" spans="1:5" ht="33.75" x14ac:dyDescent="0.2">
      <c r="A43" s="151">
        <v>4166</v>
      </c>
      <c r="B43" s="152" t="s">
        <v>540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354</v>
      </c>
      <c r="C44" s="140">
        <v>321</v>
      </c>
      <c r="D44" s="149"/>
      <c r="E44" s="142"/>
    </row>
    <row r="45" spans="1:5" x14ac:dyDescent="0.2">
      <c r="A45" s="151">
        <v>4169</v>
      </c>
      <c r="B45" s="139" t="s">
        <v>355</v>
      </c>
      <c r="C45" s="140">
        <v>991040.14</v>
      </c>
      <c r="D45" s="149"/>
      <c r="E45" s="142"/>
    </row>
    <row r="46" spans="1:5" x14ac:dyDescent="0.2">
      <c r="A46" s="151">
        <v>4170</v>
      </c>
      <c r="B46" s="139" t="s">
        <v>541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542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543</v>
      </c>
      <c r="C48" s="140">
        <v>0</v>
      </c>
      <c r="D48" s="149"/>
      <c r="E48" s="142"/>
    </row>
    <row r="49" spans="1:5" ht="33.75" x14ac:dyDescent="0.2">
      <c r="A49" s="151">
        <v>4173</v>
      </c>
      <c r="B49" s="152" t="s">
        <v>544</v>
      </c>
      <c r="C49" s="140">
        <v>0</v>
      </c>
      <c r="D49" s="149"/>
      <c r="E49" s="142"/>
    </row>
    <row r="50" spans="1:5" ht="33.75" x14ac:dyDescent="0.2">
      <c r="A50" s="151">
        <v>4174</v>
      </c>
      <c r="B50" s="152" t="s">
        <v>545</v>
      </c>
      <c r="C50" s="140">
        <v>0</v>
      </c>
      <c r="D50" s="149"/>
      <c r="E50" s="142"/>
    </row>
    <row r="51" spans="1:5" ht="33.75" x14ac:dyDescent="0.2">
      <c r="A51" s="151">
        <v>4175</v>
      </c>
      <c r="B51" s="152" t="s">
        <v>546</v>
      </c>
      <c r="C51" s="140">
        <v>0</v>
      </c>
      <c r="D51" s="149"/>
      <c r="E51" s="142"/>
    </row>
    <row r="52" spans="1:5" ht="33.75" x14ac:dyDescent="0.2">
      <c r="A52" s="151">
        <v>4176</v>
      </c>
      <c r="B52" s="152" t="s">
        <v>547</v>
      </c>
      <c r="C52" s="140">
        <v>0</v>
      </c>
      <c r="D52" s="149"/>
      <c r="E52" s="142"/>
    </row>
    <row r="53" spans="1:5" ht="33.75" x14ac:dyDescent="0.2">
      <c r="A53" s="151">
        <v>4177</v>
      </c>
      <c r="B53" s="152" t="s">
        <v>548</v>
      </c>
      <c r="C53" s="140">
        <v>0</v>
      </c>
      <c r="D53" s="149"/>
      <c r="E53" s="142"/>
    </row>
    <row r="54" spans="1:5" ht="22.5" x14ac:dyDescent="0.2">
      <c r="A54" s="151">
        <v>4178</v>
      </c>
      <c r="B54" s="152" t="s">
        <v>549</v>
      </c>
      <c r="C54" s="140">
        <v>0</v>
      </c>
      <c r="D54" s="149"/>
      <c r="E54" s="142"/>
    </row>
    <row r="55" spans="1:5" x14ac:dyDescent="0.2">
      <c r="A55" s="173"/>
      <c r="B55" s="174"/>
      <c r="C55" s="167"/>
      <c r="D55" s="153"/>
      <c r="E55" s="154"/>
    </row>
    <row r="56" spans="1:5" x14ac:dyDescent="0.2">
      <c r="A56" s="124" t="s">
        <v>555</v>
      </c>
      <c r="B56" s="119"/>
      <c r="C56" s="119"/>
      <c r="D56" s="119"/>
      <c r="E56" s="120"/>
    </row>
    <row r="57" spans="1:5" x14ac:dyDescent="0.2">
      <c r="A57" s="135" t="s">
        <v>178</v>
      </c>
      <c r="B57" s="136" t="s">
        <v>175</v>
      </c>
      <c r="C57" s="136" t="s">
        <v>176</v>
      </c>
      <c r="D57" s="136" t="s">
        <v>574</v>
      </c>
      <c r="E57" s="137"/>
    </row>
    <row r="58" spans="1:5" ht="56.25" x14ac:dyDescent="0.2">
      <c r="A58" s="151">
        <v>4200</v>
      </c>
      <c r="B58" s="152" t="s">
        <v>550</v>
      </c>
      <c r="C58" s="140">
        <f>+C59+C65</f>
        <v>182765658.53</v>
      </c>
      <c r="D58" s="149"/>
      <c r="E58" s="142"/>
    </row>
    <row r="59" spans="1:5" ht="22.5" x14ac:dyDescent="0.2">
      <c r="A59" s="151">
        <v>4210</v>
      </c>
      <c r="B59" s="152" t="s">
        <v>551</v>
      </c>
      <c r="C59" s="140">
        <f>SUM(C60:C64)</f>
        <v>182765658.53</v>
      </c>
      <c r="D59" s="149"/>
      <c r="E59" s="142"/>
    </row>
    <row r="60" spans="1:5" x14ac:dyDescent="0.2">
      <c r="A60" s="151">
        <v>4211</v>
      </c>
      <c r="B60" s="139" t="s">
        <v>356</v>
      </c>
      <c r="C60" s="140">
        <v>80737395.400000006</v>
      </c>
      <c r="D60" s="149"/>
      <c r="E60" s="142"/>
    </row>
    <row r="61" spans="1:5" x14ac:dyDescent="0.2">
      <c r="A61" s="151">
        <v>4212</v>
      </c>
      <c r="B61" s="139" t="s">
        <v>357</v>
      </c>
      <c r="C61" s="140">
        <v>94009766</v>
      </c>
      <c r="D61" s="149"/>
      <c r="E61" s="142"/>
    </row>
    <row r="62" spans="1:5" x14ac:dyDescent="0.2">
      <c r="A62" s="151">
        <v>4213</v>
      </c>
      <c r="B62" s="139" t="s">
        <v>358</v>
      </c>
      <c r="C62" s="140">
        <v>6799768.9199999999</v>
      </c>
      <c r="D62" s="149"/>
      <c r="E62" s="142"/>
    </row>
    <row r="63" spans="1:5" x14ac:dyDescent="0.2">
      <c r="A63" s="151">
        <v>4214</v>
      </c>
      <c r="B63" s="139" t="s">
        <v>552</v>
      </c>
      <c r="C63" s="140">
        <v>1218728.21</v>
      </c>
      <c r="D63" s="149"/>
      <c r="E63" s="142"/>
    </row>
    <row r="64" spans="1:5" x14ac:dyDescent="0.2">
      <c r="A64" s="151">
        <v>4215</v>
      </c>
      <c r="B64" s="139" t="s">
        <v>553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359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360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361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363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554</v>
      </c>
      <c r="C69" s="140">
        <v>0</v>
      </c>
      <c r="D69" s="149"/>
      <c r="E69" s="142"/>
    </row>
    <row r="70" spans="1:5" x14ac:dyDescent="0.2">
      <c r="A70" s="181"/>
      <c r="B70" s="182"/>
      <c r="C70" s="183"/>
      <c r="D70" s="184"/>
      <c r="E70" s="184"/>
    </row>
    <row r="71" spans="1:5" x14ac:dyDescent="0.2">
      <c r="A71" s="185"/>
      <c r="B71" s="186"/>
      <c r="C71" s="187"/>
      <c r="D71" s="122"/>
      <c r="E71" s="122"/>
    </row>
    <row r="72" spans="1:5" x14ac:dyDescent="0.2">
      <c r="A72" s="185"/>
      <c r="B72" s="186"/>
      <c r="C72" s="187"/>
      <c r="D72" s="122"/>
      <c r="E72" s="122"/>
    </row>
    <row r="73" spans="1:5" x14ac:dyDescent="0.2">
      <c r="A73" s="185"/>
      <c r="B73" s="186"/>
      <c r="C73" s="187"/>
      <c r="D73" s="122"/>
      <c r="E73" s="122"/>
    </row>
    <row r="74" spans="1:5" x14ac:dyDescent="0.2">
      <c r="A74" s="185"/>
      <c r="B74" s="186"/>
      <c r="C74" s="187"/>
      <c r="D74" s="122"/>
      <c r="E74" s="122"/>
    </row>
    <row r="75" spans="1:5" x14ac:dyDescent="0.2">
      <c r="A75" s="185"/>
      <c r="B75" s="186"/>
      <c r="C75" s="187"/>
      <c r="D75" s="122"/>
      <c r="E75" s="122"/>
    </row>
    <row r="76" spans="1:5" x14ac:dyDescent="0.2">
      <c r="A76" s="153"/>
      <c r="B76" s="153"/>
      <c r="C76" s="172"/>
      <c r="D76" s="153"/>
      <c r="E76" s="153"/>
    </row>
    <row r="77" spans="1:5" x14ac:dyDescent="0.2">
      <c r="A77" s="124" t="s">
        <v>571</v>
      </c>
      <c r="B77" s="119"/>
      <c r="C77" s="119"/>
      <c r="D77" s="119"/>
      <c r="E77" s="120"/>
    </row>
    <row r="78" spans="1:5" x14ac:dyDescent="0.2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227</v>
      </c>
    </row>
    <row r="79" spans="1:5" x14ac:dyDescent="0.2">
      <c r="A79" s="148">
        <v>4300</v>
      </c>
      <c r="B79" s="149" t="s">
        <v>364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365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366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367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368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369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370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371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372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373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374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374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375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376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377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378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379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380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381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382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383</v>
      </c>
      <c r="C99" s="150">
        <v>0</v>
      </c>
      <c r="D99" s="149"/>
      <c r="E99" s="142"/>
    </row>
    <row r="100" spans="1:5" x14ac:dyDescent="0.2">
      <c r="A100" s="179">
        <v>4397</v>
      </c>
      <c r="B100" s="180" t="s">
        <v>572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377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x14ac:dyDescent="0.2">
      <c r="A104" s="124" t="s">
        <v>557</v>
      </c>
      <c r="B104" s="119"/>
      <c r="C104" s="119"/>
      <c r="D104" s="119"/>
      <c r="E104" s="120"/>
    </row>
    <row r="105" spans="1:5" x14ac:dyDescent="0.2">
      <c r="A105" s="135" t="s">
        <v>178</v>
      </c>
      <c r="B105" s="136" t="s">
        <v>175</v>
      </c>
      <c r="C105" s="136" t="s">
        <v>176</v>
      </c>
      <c r="D105" s="136" t="s">
        <v>384</v>
      </c>
      <c r="E105" s="137" t="s">
        <v>227</v>
      </c>
    </row>
    <row r="106" spans="1:5" x14ac:dyDescent="0.2">
      <c r="A106" s="147">
        <v>5000</v>
      </c>
      <c r="B106" s="139" t="s">
        <v>385</v>
      </c>
      <c r="C106" s="140">
        <f>C107+C135+C168+C178+C193+C226</f>
        <v>131014011.97</v>
      </c>
      <c r="D106" s="141">
        <v>1</v>
      </c>
      <c r="E106" s="142"/>
    </row>
    <row r="107" spans="1:5" x14ac:dyDescent="0.2">
      <c r="A107" s="147">
        <v>5100</v>
      </c>
      <c r="B107" s="139" t="s">
        <v>386</v>
      </c>
      <c r="C107" s="140">
        <f>C108+C115+C125</f>
        <v>101106635.17</v>
      </c>
      <c r="D107" s="141">
        <v>0.77172383052548388</v>
      </c>
      <c r="E107" s="142"/>
    </row>
    <row r="108" spans="1:5" x14ac:dyDescent="0.2">
      <c r="A108" s="147">
        <v>5110</v>
      </c>
      <c r="B108" s="139" t="s">
        <v>387</v>
      </c>
      <c r="C108" s="140">
        <f>SUM(C109:C114)</f>
        <v>72324674.969999999</v>
      </c>
      <c r="D108" s="141">
        <v>0.55203770865791923</v>
      </c>
      <c r="E108" s="142"/>
    </row>
    <row r="109" spans="1:5" x14ac:dyDescent="0.2">
      <c r="A109" s="147">
        <v>5111</v>
      </c>
      <c r="B109" s="139" t="s">
        <v>388</v>
      </c>
      <c r="C109" s="140">
        <v>33794109.079999998</v>
      </c>
      <c r="D109" s="141">
        <v>0.25794270835502908</v>
      </c>
      <c r="E109" s="142"/>
    </row>
    <row r="110" spans="1:5" x14ac:dyDescent="0.2">
      <c r="A110" s="147">
        <v>5112</v>
      </c>
      <c r="B110" s="139" t="s">
        <v>389</v>
      </c>
      <c r="C110" s="140">
        <v>14131792.49</v>
      </c>
      <c r="D110" s="141">
        <v>0.10786474116399047</v>
      </c>
      <c r="E110" s="142"/>
    </row>
    <row r="111" spans="1:5" x14ac:dyDescent="0.2">
      <c r="A111" s="147">
        <v>5113</v>
      </c>
      <c r="B111" s="139" t="s">
        <v>390</v>
      </c>
      <c r="C111" s="140">
        <v>2993800.42</v>
      </c>
      <c r="D111" s="141">
        <v>2.2850994141645931E-2</v>
      </c>
      <c r="E111" s="142"/>
    </row>
    <row r="112" spans="1:5" x14ac:dyDescent="0.2">
      <c r="A112" s="147">
        <v>5114</v>
      </c>
      <c r="B112" s="139" t="s">
        <v>391</v>
      </c>
      <c r="C112" s="140">
        <v>4561451.99</v>
      </c>
      <c r="D112" s="141">
        <v>3.4816520167663408E-2</v>
      </c>
      <c r="E112" s="142"/>
    </row>
    <row r="113" spans="1:5" x14ac:dyDescent="0.2">
      <c r="A113" s="147">
        <v>5115</v>
      </c>
      <c r="B113" s="139" t="s">
        <v>392</v>
      </c>
      <c r="C113" s="140">
        <v>16843520.989999998</v>
      </c>
      <c r="D113" s="141">
        <v>0.12856274482959029</v>
      </c>
      <c r="E113" s="142"/>
    </row>
    <row r="114" spans="1:5" x14ac:dyDescent="0.2">
      <c r="A114" s="147">
        <v>5116</v>
      </c>
      <c r="B114" s="139" t="s">
        <v>393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394</v>
      </c>
      <c r="C115" s="140">
        <f>SUM(C116:C124)</f>
        <v>8312045.8000000007</v>
      </c>
      <c r="D115" s="141">
        <v>6.3443945231623916E-2</v>
      </c>
      <c r="E115" s="142"/>
    </row>
    <row r="116" spans="1:5" x14ac:dyDescent="0.2">
      <c r="A116" s="147">
        <v>5121</v>
      </c>
      <c r="B116" s="139" t="s">
        <v>395</v>
      </c>
      <c r="C116" s="140">
        <v>956806.61</v>
      </c>
      <c r="D116" s="141">
        <v>7.3030861021116779E-3</v>
      </c>
      <c r="E116" s="142"/>
    </row>
    <row r="117" spans="1:5" x14ac:dyDescent="0.2">
      <c r="A117" s="147">
        <v>5122</v>
      </c>
      <c r="B117" s="139" t="s">
        <v>396</v>
      </c>
      <c r="C117" s="140">
        <v>340353.87</v>
      </c>
      <c r="D117" s="141">
        <v>2.5978432755569326E-3</v>
      </c>
      <c r="E117" s="142"/>
    </row>
    <row r="118" spans="1:5" x14ac:dyDescent="0.2">
      <c r="A118" s="147">
        <v>5123</v>
      </c>
      <c r="B118" s="139" t="s">
        <v>397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398</v>
      </c>
      <c r="C119" s="140">
        <v>1041143.15</v>
      </c>
      <c r="D119" s="141">
        <v>7.9468076303044911E-3</v>
      </c>
      <c r="E119" s="142"/>
    </row>
    <row r="120" spans="1:5" x14ac:dyDescent="0.2">
      <c r="A120" s="147">
        <v>5125</v>
      </c>
      <c r="B120" s="139" t="s">
        <v>399</v>
      </c>
      <c r="C120" s="140">
        <v>100460.36</v>
      </c>
      <c r="D120" s="141">
        <v>7.6679095990895793E-4</v>
      </c>
      <c r="E120" s="142"/>
    </row>
    <row r="121" spans="1:5" x14ac:dyDescent="0.2">
      <c r="A121" s="147">
        <v>5126</v>
      </c>
      <c r="B121" s="139" t="s">
        <v>400</v>
      </c>
      <c r="C121" s="140">
        <v>4582534.08</v>
      </c>
      <c r="D121" s="141">
        <v>3.4977434940694156E-2</v>
      </c>
      <c r="E121" s="142"/>
    </row>
    <row r="122" spans="1:5" x14ac:dyDescent="0.2">
      <c r="A122" s="147">
        <v>5127</v>
      </c>
      <c r="B122" s="139" t="s">
        <v>401</v>
      </c>
      <c r="C122" s="140">
        <v>894141.28</v>
      </c>
      <c r="D122" s="141">
        <v>6.8247759652207531E-3</v>
      </c>
      <c r="E122" s="142"/>
    </row>
    <row r="123" spans="1:5" x14ac:dyDescent="0.2">
      <c r="A123" s="147">
        <v>5128</v>
      </c>
      <c r="B123" s="139" t="s">
        <v>402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403</v>
      </c>
      <c r="C124" s="140">
        <v>396606.45</v>
      </c>
      <c r="D124" s="141">
        <v>3.0272063578269492E-3</v>
      </c>
      <c r="E124" s="142"/>
    </row>
    <row r="125" spans="1:5" x14ac:dyDescent="0.2">
      <c r="A125" s="147">
        <v>5130</v>
      </c>
      <c r="B125" s="139" t="s">
        <v>404</v>
      </c>
      <c r="C125" s="140">
        <f>SUM(C126:C134)</f>
        <v>20469914.400000006</v>
      </c>
      <c r="D125" s="141">
        <v>0.15624217663594084</v>
      </c>
      <c r="E125" s="142"/>
    </row>
    <row r="126" spans="1:5" x14ac:dyDescent="0.2">
      <c r="A126" s="147">
        <v>5131</v>
      </c>
      <c r="B126" s="139" t="s">
        <v>405</v>
      </c>
      <c r="C126" s="140">
        <v>11127403.5</v>
      </c>
      <c r="D126" s="141">
        <v>8.4932926888369675E-2</v>
      </c>
      <c r="E126" s="142"/>
    </row>
    <row r="127" spans="1:5" x14ac:dyDescent="0.2">
      <c r="A127" s="147">
        <v>5132</v>
      </c>
      <c r="B127" s="139" t="s">
        <v>406</v>
      </c>
      <c r="C127" s="140">
        <v>2516359</v>
      </c>
      <c r="D127" s="141">
        <v>1.9206792938882018E-2</v>
      </c>
      <c r="E127" s="142"/>
    </row>
    <row r="128" spans="1:5" x14ac:dyDescent="0.2">
      <c r="A128" s="147">
        <v>5133</v>
      </c>
      <c r="B128" s="139" t="s">
        <v>407</v>
      </c>
      <c r="C128" s="140">
        <v>1352209.14</v>
      </c>
      <c r="D128" s="141">
        <v>1.0321103213827487E-2</v>
      </c>
      <c r="E128" s="142"/>
    </row>
    <row r="129" spans="1:5" x14ac:dyDescent="0.2">
      <c r="A129" s="147">
        <v>5134</v>
      </c>
      <c r="B129" s="139" t="s">
        <v>408</v>
      </c>
      <c r="C129" s="140">
        <v>1525017.27</v>
      </c>
      <c r="D129" s="141">
        <v>1.1640108161478204E-2</v>
      </c>
      <c r="E129" s="142"/>
    </row>
    <row r="130" spans="1:5" x14ac:dyDescent="0.2">
      <c r="A130" s="147">
        <v>5135</v>
      </c>
      <c r="B130" s="139" t="s">
        <v>409</v>
      </c>
      <c r="C130" s="140">
        <v>1660451.19</v>
      </c>
      <c r="D130" s="141">
        <v>1.2673844308959986E-2</v>
      </c>
      <c r="E130" s="142"/>
    </row>
    <row r="131" spans="1:5" x14ac:dyDescent="0.2">
      <c r="A131" s="147">
        <v>5136</v>
      </c>
      <c r="B131" s="139" t="s">
        <v>410</v>
      </c>
      <c r="C131" s="140">
        <v>97941.17</v>
      </c>
      <c r="D131" s="141">
        <v>7.4756255859431946E-4</v>
      </c>
      <c r="E131" s="142"/>
    </row>
    <row r="132" spans="1:5" x14ac:dyDescent="0.2">
      <c r="A132" s="147">
        <v>5137</v>
      </c>
      <c r="B132" s="139" t="s">
        <v>411</v>
      </c>
      <c r="C132" s="140">
        <v>62224.2</v>
      </c>
      <c r="D132" s="141">
        <v>4.7494309245524281E-4</v>
      </c>
      <c r="E132" s="142"/>
    </row>
    <row r="133" spans="1:5" x14ac:dyDescent="0.2">
      <c r="A133" s="147">
        <v>5138</v>
      </c>
      <c r="B133" s="139" t="s">
        <v>412</v>
      </c>
      <c r="C133" s="140">
        <v>837645.1</v>
      </c>
      <c r="D133" s="141">
        <v>6.3935535398443226E-3</v>
      </c>
      <c r="E133" s="142"/>
    </row>
    <row r="134" spans="1:5" x14ac:dyDescent="0.2">
      <c r="A134" s="147">
        <v>5139</v>
      </c>
      <c r="B134" s="139" t="s">
        <v>413</v>
      </c>
      <c r="C134" s="140">
        <v>1290663.83</v>
      </c>
      <c r="D134" s="141">
        <v>9.8513419335295241E-3</v>
      </c>
      <c r="E134" s="142"/>
    </row>
    <row r="135" spans="1:5" x14ac:dyDescent="0.2">
      <c r="A135" s="147">
        <v>5200</v>
      </c>
      <c r="B135" s="139" t="s">
        <v>414</v>
      </c>
      <c r="C135" s="140">
        <f>C136+C139+C142+C145+C150+C154+C157+C159+C165</f>
        <v>17698483.780000001</v>
      </c>
      <c r="D135" s="141">
        <v>0.13508848033790963</v>
      </c>
      <c r="E135" s="142"/>
    </row>
    <row r="136" spans="1:5" x14ac:dyDescent="0.2">
      <c r="A136" s="147">
        <v>5210</v>
      </c>
      <c r="B136" s="139" t="s">
        <v>415</v>
      </c>
      <c r="C136" s="140">
        <f>SUM(C137:C138)</f>
        <v>12312390.24</v>
      </c>
      <c r="D136" s="141">
        <v>9.3977659754586634E-2</v>
      </c>
      <c r="E136" s="142"/>
    </row>
    <row r="137" spans="1:5" x14ac:dyDescent="0.2">
      <c r="A137" s="147">
        <v>5211</v>
      </c>
      <c r="B137" s="139" t="s">
        <v>416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417</v>
      </c>
      <c r="C138" s="140">
        <v>12312390.24</v>
      </c>
      <c r="D138" s="141">
        <v>9.3977659754586634E-2</v>
      </c>
      <c r="E138" s="142"/>
    </row>
    <row r="139" spans="1:5" x14ac:dyDescent="0.2">
      <c r="A139" s="147">
        <v>5220</v>
      </c>
      <c r="B139" s="139" t="s">
        <v>418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419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420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361</v>
      </c>
      <c r="C142" s="140">
        <f>SUM(C143:C144)</f>
        <v>642472.28</v>
      </c>
      <c r="D142" s="141">
        <v>4.903844026600112E-3</v>
      </c>
      <c r="E142" s="142"/>
    </row>
    <row r="143" spans="1:5" x14ac:dyDescent="0.2">
      <c r="A143" s="147">
        <v>5231</v>
      </c>
      <c r="B143" s="139" t="s">
        <v>421</v>
      </c>
      <c r="C143" s="140">
        <v>642472.28</v>
      </c>
      <c r="D143" s="141">
        <v>4.903844026600112E-3</v>
      </c>
      <c r="E143" s="142"/>
    </row>
    <row r="144" spans="1:5" x14ac:dyDescent="0.2">
      <c r="A144" s="147">
        <v>5232</v>
      </c>
      <c r="B144" s="139" t="s">
        <v>422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362</v>
      </c>
      <c r="C145" s="140">
        <f>SUM(C146:C149)</f>
        <v>4442810.46</v>
      </c>
      <c r="D145" s="141">
        <v>3.3910956493854477E-2</v>
      </c>
      <c r="E145" s="142"/>
    </row>
    <row r="146" spans="1:5" x14ac:dyDescent="0.2">
      <c r="A146" s="147">
        <v>5241</v>
      </c>
      <c r="B146" s="139" t="s">
        <v>423</v>
      </c>
      <c r="C146" s="140">
        <v>3938109.11</v>
      </c>
      <c r="D146" s="141">
        <v>3.0058686477762091E-2</v>
      </c>
      <c r="E146" s="142"/>
    </row>
    <row r="147" spans="1:5" x14ac:dyDescent="0.2">
      <c r="A147" s="147">
        <v>5242</v>
      </c>
      <c r="B147" s="139" t="s">
        <v>424</v>
      </c>
      <c r="C147" s="140">
        <v>0</v>
      </c>
      <c r="D147" s="141">
        <v>0</v>
      </c>
      <c r="E147" s="142"/>
    </row>
    <row r="148" spans="1:5" x14ac:dyDescent="0.2">
      <c r="A148" s="147">
        <v>5243</v>
      </c>
      <c r="B148" s="139" t="s">
        <v>425</v>
      </c>
      <c r="C148" s="140">
        <v>33440.9</v>
      </c>
      <c r="D148" s="141">
        <v>2.5524674420059285E-4</v>
      </c>
      <c r="E148" s="142"/>
    </row>
    <row r="149" spans="1:5" x14ac:dyDescent="0.2">
      <c r="A149" s="147">
        <v>5244</v>
      </c>
      <c r="B149" s="139" t="s">
        <v>426</v>
      </c>
      <c r="C149" s="140">
        <v>471260.45</v>
      </c>
      <c r="D149" s="141">
        <v>3.5970232718917938E-3</v>
      </c>
      <c r="E149" s="142"/>
    </row>
    <row r="150" spans="1:5" x14ac:dyDescent="0.2">
      <c r="A150" s="147">
        <v>5250</v>
      </c>
      <c r="B150" s="139" t="s">
        <v>363</v>
      </c>
      <c r="C150" s="140">
        <f>SUM(C151:C153)</f>
        <v>300810.8</v>
      </c>
      <c r="D150" s="141">
        <v>2.2960200628683947E-3</v>
      </c>
      <c r="E150" s="142"/>
    </row>
    <row r="151" spans="1:5" x14ac:dyDescent="0.2">
      <c r="A151" s="147">
        <v>5251</v>
      </c>
      <c r="B151" s="139" t="s">
        <v>427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428</v>
      </c>
      <c r="C152" s="140">
        <v>300810.8</v>
      </c>
      <c r="D152" s="141">
        <v>2.2960200628683947E-3</v>
      </c>
      <c r="E152" s="142"/>
    </row>
    <row r="153" spans="1:5" x14ac:dyDescent="0.2">
      <c r="A153" s="147">
        <v>5259</v>
      </c>
      <c r="B153" s="139" t="s">
        <v>429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430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431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432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433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434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435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436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437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438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439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440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441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442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443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444</v>
      </c>
      <c r="C168" s="140">
        <f>C169+C172+C175</f>
        <v>11697624.630000001</v>
      </c>
      <c r="D168" s="141">
        <v>8.9285294405598084E-2</v>
      </c>
      <c r="E168" s="142"/>
    </row>
    <row r="169" spans="1:5" x14ac:dyDescent="0.2">
      <c r="A169" s="147">
        <v>5310</v>
      </c>
      <c r="B169" s="139" t="s">
        <v>356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445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446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357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447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448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358</v>
      </c>
      <c r="C175" s="140">
        <f>SUM(C176:C177)</f>
        <v>11697624.630000001</v>
      </c>
      <c r="D175" s="141">
        <v>8.9285294405598084E-2</v>
      </c>
      <c r="E175" s="142"/>
    </row>
    <row r="176" spans="1:5" x14ac:dyDescent="0.2">
      <c r="A176" s="147">
        <v>5331</v>
      </c>
      <c r="B176" s="139" t="s">
        <v>449</v>
      </c>
      <c r="C176" s="140">
        <v>11697624.630000001</v>
      </c>
      <c r="D176" s="141">
        <v>8.9285294405598084E-2</v>
      </c>
      <c r="E176" s="142"/>
    </row>
    <row r="177" spans="1:5" x14ac:dyDescent="0.2">
      <c r="A177" s="147">
        <v>5332</v>
      </c>
      <c r="B177" s="139" t="s">
        <v>450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451</v>
      </c>
      <c r="C178" s="140">
        <f>C179+C182+C185+C188+C190</f>
        <v>478549.67</v>
      </c>
      <c r="D178" s="141">
        <v>3.6526602216378182E-3</v>
      </c>
      <c r="E178" s="142"/>
    </row>
    <row r="179" spans="1:5" x14ac:dyDescent="0.2">
      <c r="A179" s="147">
        <v>5410</v>
      </c>
      <c r="B179" s="139" t="s">
        <v>452</v>
      </c>
      <c r="C179" s="140">
        <f>SUM(C180:C181)</f>
        <v>478549.67</v>
      </c>
      <c r="D179" s="141">
        <v>3.6526602216378182E-3</v>
      </c>
      <c r="E179" s="142"/>
    </row>
    <row r="180" spans="1:5" x14ac:dyDescent="0.2">
      <c r="A180" s="147">
        <v>5411</v>
      </c>
      <c r="B180" s="139" t="s">
        <v>453</v>
      </c>
      <c r="C180" s="140">
        <v>478549.67</v>
      </c>
      <c r="D180" s="141">
        <v>3.6526602216378182E-3</v>
      </c>
      <c r="E180" s="142"/>
    </row>
    <row r="181" spans="1:5" x14ac:dyDescent="0.2">
      <c r="A181" s="147">
        <v>5412</v>
      </c>
      <c r="B181" s="139" t="s">
        <v>454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455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456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457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458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459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460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461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461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462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463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464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465</v>
      </c>
      <c r="C193" s="140">
        <f>C194+C203+C206+C212+C214+C216</f>
        <v>32718.720000000001</v>
      </c>
      <c r="D193" s="141">
        <v>2.497345093705858E-4</v>
      </c>
      <c r="E193" s="142"/>
    </row>
    <row r="194" spans="1:5" x14ac:dyDescent="0.2">
      <c r="A194" s="147">
        <v>5510</v>
      </c>
      <c r="B194" s="139" t="s">
        <v>466</v>
      </c>
      <c r="C194" s="140">
        <f>SUM(C195:C202)</f>
        <v>32718.720000000001</v>
      </c>
      <c r="D194" s="141">
        <v>2.497345093705858E-4</v>
      </c>
      <c r="E194" s="142"/>
    </row>
    <row r="195" spans="1:5" x14ac:dyDescent="0.2">
      <c r="A195" s="147">
        <v>5511</v>
      </c>
      <c r="B195" s="139" t="s">
        <v>467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468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469</v>
      </c>
      <c r="C197" s="140">
        <v>0</v>
      </c>
      <c r="D197" s="141">
        <v>0</v>
      </c>
      <c r="E197" s="142"/>
    </row>
    <row r="198" spans="1:5" x14ac:dyDescent="0.2">
      <c r="A198" s="147">
        <v>5514</v>
      </c>
      <c r="B198" s="139" t="s">
        <v>470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471</v>
      </c>
      <c r="C199" s="140">
        <v>0</v>
      </c>
      <c r="D199" s="141">
        <v>0</v>
      </c>
      <c r="E199" s="142"/>
    </row>
    <row r="200" spans="1:5" x14ac:dyDescent="0.2">
      <c r="A200" s="147">
        <v>5516</v>
      </c>
      <c r="B200" s="139" t="s">
        <v>472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473</v>
      </c>
      <c r="C201" s="140">
        <v>0</v>
      </c>
      <c r="D201" s="141">
        <v>0</v>
      </c>
      <c r="E201" s="142"/>
    </row>
    <row r="202" spans="1:5" x14ac:dyDescent="0.2">
      <c r="A202" s="147">
        <v>5518</v>
      </c>
      <c r="B202" s="139" t="s">
        <v>96</v>
      </c>
      <c r="C202" s="140">
        <v>32718.720000000001</v>
      </c>
      <c r="D202" s="141">
        <v>2.497345093705858E-4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474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475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476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477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478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479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480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481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482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482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483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483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484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485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486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487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558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489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382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490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559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491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C227+C228</f>
        <v>0</v>
      </c>
      <c r="D226" s="141">
        <v>0</v>
      </c>
      <c r="E226" s="142"/>
    </row>
    <row r="227" spans="1:5" x14ac:dyDescent="0.2">
      <c r="A227" s="147">
        <v>5610</v>
      </c>
      <c r="B227" s="139" t="s">
        <v>492</v>
      </c>
      <c r="C227" s="140">
        <f>C228</f>
        <v>0</v>
      </c>
      <c r="D227" s="141">
        <v>0</v>
      </c>
      <c r="E227" s="142"/>
    </row>
    <row r="228" spans="1:5" x14ac:dyDescent="0.2">
      <c r="A228" s="147">
        <v>5611</v>
      </c>
      <c r="B228" s="139" t="s">
        <v>493</v>
      </c>
      <c r="C228" s="140">
        <v>0</v>
      </c>
      <c r="D228" s="141">
        <v>0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5" zoomScaleNormal="75" workbookViewId="0">
      <selection sqref="A1:E1"/>
    </sheetView>
  </sheetViews>
  <sheetFormatPr baseColWidth="10" defaultColWidth="9.140625" defaultRowHeight="11.25" x14ac:dyDescent="0.2"/>
  <cols>
    <col min="1" max="1" width="10" style="35" customWidth="1"/>
    <col min="2" max="2" width="48.140625" style="35" customWidth="1"/>
    <col min="3" max="3" width="22.85546875" style="35" customWidth="1"/>
    <col min="4" max="5" width="16.5703125" style="35" customWidth="1"/>
    <col min="6" max="16384" width="9.140625" style="35"/>
  </cols>
  <sheetData>
    <row r="1" spans="1:5" ht="18.95" customHeight="1" x14ac:dyDescent="0.2">
      <c r="A1" s="199" t="str">
        <f>ESF!A1</f>
        <v>Municipio de Comonfort, Guanajuato</v>
      </c>
      <c r="B1" s="200"/>
      <c r="C1" s="200"/>
      <c r="D1" s="200"/>
      <c r="E1" s="201"/>
    </row>
    <row r="2" spans="1:5" ht="18.95" customHeight="1" x14ac:dyDescent="0.2">
      <c r="A2" s="202" t="s">
        <v>494</v>
      </c>
      <c r="B2" s="203"/>
      <c r="C2" s="203"/>
      <c r="D2" s="203"/>
      <c r="E2" s="204"/>
    </row>
    <row r="3" spans="1:5" ht="18.95" customHeight="1" x14ac:dyDescent="0.2">
      <c r="A3" s="202" t="str">
        <f>ESF!A3</f>
        <v>Correspondiente del 1 de Enero al 30 de Septiembre del 2020</v>
      </c>
      <c r="B3" s="203"/>
      <c r="C3" s="203"/>
      <c r="D3" s="203"/>
      <c r="E3" s="204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216</v>
      </c>
      <c r="B5" s="106"/>
      <c r="C5" s="106"/>
      <c r="D5" s="106"/>
      <c r="E5" s="107"/>
    </row>
    <row r="6" spans="1:5" x14ac:dyDescent="0.2">
      <c r="A6" s="108" t="s">
        <v>201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357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495</v>
      </c>
      <c r="C9" s="168">
        <v>5092148.03</v>
      </c>
      <c r="D9" s="144"/>
      <c r="E9" s="146"/>
    </row>
    <row r="10" spans="1:5" x14ac:dyDescent="0.2">
      <c r="A10" s="143">
        <v>3130</v>
      </c>
      <c r="B10" s="144" t="s">
        <v>496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202</v>
      </c>
      <c r="B12" s="106"/>
      <c r="C12" s="106"/>
      <c r="D12" s="106"/>
      <c r="E12" s="107"/>
    </row>
    <row r="13" spans="1:5" x14ac:dyDescent="0.2">
      <c r="A13" s="109" t="s">
        <v>178</v>
      </c>
      <c r="B13" s="110" t="s">
        <v>175</v>
      </c>
      <c r="C13" s="110" t="s">
        <v>176</v>
      </c>
      <c r="D13" s="110" t="s">
        <v>497</v>
      </c>
      <c r="E13" s="111"/>
    </row>
    <row r="14" spans="1:5" x14ac:dyDescent="0.2">
      <c r="A14" s="143">
        <v>3210</v>
      </c>
      <c r="B14" s="144" t="s">
        <v>498</v>
      </c>
      <c r="C14" s="145">
        <v>80559670.5</v>
      </c>
      <c r="D14" s="144" t="s">
        <v>530</v>
      </c>
      <c r="E14" s="146"/>
    </row>
    <row r="15" spans="1:5" x14ac:dyDescent="0.2">
      <c r="A15" s="143">
        <v>3220</v>
      </c>
      <c r="B15" s="144" t="s">
        <v>499</v>
      </c>
      <c r="C15" s="145">
        <v>112306076.56</v>
      </c>
      <c r="D15" s="144" t="s">
        <v>530</v>
      </c>
      <c r="E15" s="146"/>
    </row>
    <row r="16" spans="1:5" x14ac:dyDescent="0.2">
      <c r="A16" s="143">
        <v>3230</v>
      </c>
      <c r="B16" s="144" t="s">
        <v>500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501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502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503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504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505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506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507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508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509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510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511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75" zoomScaleNormal="75" workbookViewId="0">
      <selection sqref="A1:E1"/>
    </sheetView>
  </sheetViews>
  <sheetFormatPr baseColWidth="10" defaultColWidth="9.140625" defaultRowHeight="11.25" x14ac:dyDescent="0.2"/>
  <cols>
    <col min="1" max="1" width="10" style="35" customWidth="1"/>
    <col min="2" max="2" width="59.5703125" style="35" customWidth="1"/>
    <col min="3" max="3" width="15.42578125" style="35" bestFit="1" customWidth="1"/>
    <col min="4" max="4" width="16.42578125" style="35" bestFit="1" customWidth="1"/>
    <col min="5" max="5" width="19.140625" style="35" customWidth="1"/>
    <col min="6" max="16384" width="9.140625" style="35"/>
  </cols>
  <sheetData>
    <row r="1" spans="1:5" s="36" customFormat="1" ht="18.95" customHeight="1" x14ac:dyDescent="0.25">
      <c r="A1" s="199" t="str">
        <f>ESF!A1</f>
        <v>Municipio de Comonfort, Guanajuato</v>
      </c>
      <c r="B1" s="200"/>
      <c r="C1" s="200"/>
      <c r="D1" s="200"/>
      <c r="E1" s="201"/>
    </row>
    <row r="2" spans="1:5" s="36" customFormat="1" ht="18.95" customHeight="1" x14ac:dyDescent="0.25">
      <c r="A2" s="202" t="s">
        <v>512</v>
      </c>
      <c r="B2" s="203"/>
      <c r="C2" s="203"/>
      <c r="D2" s="203"/>
      <c r="E2" s="204"/>
    </row>
    <row r="3" spans="1:5" s="36" customFormat="1" ht="18.95" customHeight="1" x14ac:dyDescent="0.25">
      <c r="A3" s="202" t="str">
        <f>ESF!A3</f>
        <v>Correspondiente del 1 de Enero al 30 de Septiembre del 2020</v>
      </c>
      <c r="B3" s="203"/>
      <c r="C3" s="203"/>
      <c r="D3" s="203"/>
      <c r="E3" s="204"/>
    </row>
    <row r="4" spans="1:5" x14ac:dyDescent="0.2">
      <c r="A4" s="105" t="s">
        <v>216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203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513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514</v>
      </c>
      <c r="C9" s="145">
        <v>41793245.93</v>
      </c>
      <c r="D9" s="145">
        <v>26265163.260000002</v>
      </c>
      <c r="E9" s="146"/>
    </row>
    <row r="10" spans="1:5" x14ac:dyDescent="0.2">
      <c r="A10" s="143">
        <v>1113</v>
      </c>
      <c r="B10" s="144" t="s">
        <v>515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217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218</v>
      </c>
      <c r="C12" s="145">
        <v>3117266.62</v>
      </c>
      <c r="D12" s="145">
        <v>1034191.42</v>
      </c>
      <c r="E12" s="146"/>
    </row>
    <row r="13" spans="1:5" x14ac:dyDescent="0.2">
      <c r="A13" s="143">
        <v>1116</v>
      </c>
      <c r="B13" s="144" t="s">
        <v>516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517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518</v>
      </c>
      <c r="C15" s="145">
        <f>SUM(C8:C14)</f>
        <v>44910512.549999997</v>
      </c>
      <c r="D15" s="145">
        <f>SUM(D8:D14)</f>
        <v>27299354.680000003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204</v>
      </c>
      <c r="B18" s="106"/>
      <c r="C18" s="106"/>
      <c r="D18" s="106"/>
      <c r="E18" s="107"/>
    </row>
    <row r="19" spans="1:5" x14ac:dyDescent="0.2">
      <c r="A19" s="109" t="s">
        <v>178</v>
      </c>
      <c r="B19" s="110" t="s">
        <v>175</v>
      </c>
      <c r="C19" s="110" t="s">
        <v>176</v>
      </c>
      <c r="D19" s="110" t="s">
        <v>519</v>
      </c>
      <c r="E19" s="111" t="s">
        <v>207</v>
      </c>
    </row>
    <row r="20" spans="1:5" x14ac:dyDescent="0.2">
      <c r="A20" s="143">
        <v>1230</v>
      </c>
      <c r="B20" s="169" t="s">
        <v>250</v>
      </c>
      <c r="C20" s="145">
        <f>SUM(C21:C27)</f>
        <v>275852296.37</v>
      </c>
      <c r="D20" s="170"/>
      <c r="E20" s="146"/>
    </row>
    <row r="21" spans="1:5" x14ac:dyDescent="0.2">
      <c r="A21" s="143">
        <v>1231</v>
      </c>
      <c r="B21" s="169" t="s">
        <v>251</v>
      </c>
      <c r="C21" s="145">
        <v>42839860.469999999</v>
      </c>
      <c r="D21" s="170"/>
      <c r="E21" s="146"/>
    </row>
    <row r="22" spans="1:5" x14ac:dyDescent="0.2">
      <c r="A22" s="143">
        <v>1232</v>
      </c>
      <c r="B22" s="169" t="s">
        <v>252</v>
      </c>
      <c r="C22" s="145">
        <v>0</v>
      </c>
      <c r="D22" s="170"/>
      <c r="E22" s="146"/>
    </row>
    <row r="23" spans="1:5" x14ac:dyDescent="0.2">
      <c r="A23" s="143">
        <v>1233</v>
      </c>
      <c r="B23" s="169" t="s">
        <v>253</v>
      </c>
      <c r="C23" s="145">
        <v>107795280.20999999</v>
      </c>
      <c r="D23" s="170"/>
      <c r="E23" s="146"/>
    </row>
    <row r="24" spans="1:5" x14ac:dyDescent="0.2">
      <c r="A24" s="143">
        <v>1234</v>
      </c>
      <c r="B24" s="169" t="s">
        <v>254</v>
      </c>
      <c r="C24" s="145">
        <v>13787916.74</v>
      </c>
      <c r="D24" s="170"/>
      <c r="E24" s="146"/>
    </row>
    <row r="25" spans="1:5" x14ac:dyDescent="0.2">
      <c r="A25" s="143">
        <v>1235</v>
      </c>
      <c r="B25" s="169" t="s">
        <v>255</v>
      </c>
      <c r="C25" s="145">
        <v>101901112.92</v>
      </c>
      <c r="D25" s="170"/>
      <c r="E25" s="146"/>
    </row>
    <row r="26" spans="1:5" x14ac:dyDescent="0.2">
      <c r="A26" s="143">
        <v>1236</v>
      </c>
      <c r="B26" s="169" t="s">
        <v>256</v>
      </c>
      <c r="C26" s="145">
        <v>9528126.0299999993</v>
      </c>
      <c r="D26" s="170"/>
      <c r="E26" s="146"/>
    </row>
    <row r="27" spans="1:5" x14ac:dyDescent="0.2">
      <c r="A27" s="143">
        <v>1239</v>
      </c>
      <c r="B27" s="169" t="s">
        <v>257</v>
      </c>
      <c r="C27" s="145">
        <v>0</v>
      </c>
      <c r="D27" s="170"/>
      <c r="E27" s="146"/>
    </row>
    <row r="28" spans="1:5" x14ac:dyDescent="0.2">
      <c r="A28" s="143">
        <v>1240</v>
      </c>
      <c r="B28" s="169" t="s">
        <v>258</v>
      </c>
      <c r="C28" s="145">
        <f>SUM(C29:C36)</f>
        <v>48617459</v>
      </c>
      <c r="D28" s="170"/>
      <c r="E28" s="146"/>
    </row>
    <row r="29" spans="1:5" x14ac:dyDescent="0.2">
      <c r="A29" s="143">
        <v>1241</v>
      </c>
      <c r="B29" s="169" t="s">
        <v>259</v>
      </c>
      <c r="C29" s="145">
        <v>7100857.2400000002</v>
      </c>
      <c r="D29" s="170"/>
      <c r="E29" s="146"/>
    </row>
    <row r="30" spans="1:5" x14ac:dyDescent="0.2">
      <c r="A30" s="143">
        <v>1242</v>
      </c>
      <c r="B30" s="169" t="s">
        <v>260</v>
      </c>
      <c r="C30" s="145">
        <v>2718873.39</v>
      </c>
      <c r="D30" s="170"/>
      <c r="E30" s="146"/>
    </row>
    <row r="31" spans="1:5" x14ac:dyDescent="0.2">
      <c r="A31" s="143">
        <v>1243</v>
      </c>
      <c r="B31" s="169" t="s">
        <v>261</v>
      </c>
      <c r="C31" s="145">
        <v>138490.9</v>
      </c>
      <c r="D31" s="170"/>
      <c r="E31" s="146"/>
    </row>
    <row r="32" spans="1:5" x14ac:dyDescent="0.2">
      <c r="A32" s="143">
        <v>1244</v>
      </c>
      <c r="B32" s="169" t="s">
        <v>262</v>
      </c>
      <c r="C32" s="145">
        <v>29927334.52</v>
      </c>
      <c r="D32" s="170"/>
      <c r="E32" s="146"/>
    </row>
    <row r="33" spans="1:5" x14ac:dyDescent="0.2">
      <c r="A33" s="143">
        <v>1245</v>
      </c>
      <c r="B33" s="169" t="s">
        <v>263</v>
      </c>
      <c r="C33" s="145">
        <v>520486.02</v>
      </c>
      <c r="D33" s="170"/>
      <c r="E33" s="146"/>
    </row>
    <row r="34" spans="1:5" x14ac:dyDescent="0.2">
      <c r="A34" s="143">
        <v>1246</v>
      </c>
      <c r="B34" s="169" t="s">
        <v>264</v>
      </c>
      <c r="C34" s="145">
        <v>8166416.9299999997</v>
      </c>
      <c r="D34" s="170"/>
      <c r="E34" s="146"/>
    </row>
    <row r="35" spans="1:5" x14ac:dyDescent="0.2">
      <c r="A35" s="143">
        <v>1247</v>
      </c>
      <c r="B35" s="169" t="s">
        <v>265</v>
      </c>
      <c r="C35" s="145">
        <v>45000</v>
      </c>
      <c r="D35" s="170"/>
      <c r="E35" s="146"/>
    </row>
    <row r="36" spans="1:5" x14ac:dyDescent="0.2">
      <c r="A36" s="143">
        <v>1248</v>
      </c>
      <c r="B36" s="169" t="s">
        <v>266</v>
      </c>
      <c r="C36" s="145">
        <v>0</v>
      </c>
      <c r="D36" s="170"/>
      <c r="E36" s="146"/>
    </row>
    <row r="37" spans="1:5" x14ac:dyDescent="0.2">
      <c r="A37" s="143">
        <v>1250</v>
      </c>
      <c r="B37" s="169" t="s">
        <v>268</v>
      </c>
      <c r="C37" s="145">
        <f>SUM(C38:C42)</f>
        <v>2265880</v>
      </c>
      <c r="D37" s="170"/>
      <c r="E37" s="146"/>
    </row>
    <row r="38" spans="1:5" x14ac:dyDescent="0.2">
      <c r="A38" s="143">
        <v>1251</v>
      </c>
      <c r="B38" s="169" t="s">
        <v>269</v>
      </c>
      <c r="C38" s="145">
        <v>1132880</v>
      </c>
      <c r="D38" s="170"/>
      <c r="E38" s="146"/>
    </row>
    <row r="39" spans="1:5" x14ac:dyDescent="0.2">
      <c r="A39" s="143">
        <v>1252</v>
      </c>
      <c r="B39" s="169" t="s">
        <v>270</v>
      </c>
      <c r="C39" s="145">
        <v>0</v>
      </c>
      <c r="D39" s="170"/>
      <c r="E39" s="146"/>
    </row>
    <row r="40" spans="1:5" x14ac:dyDescent="0.2">
      <c r="A40" s="143">
        <v>1253</v>
      </c>
      <c r="B40" s="169" t="s">
        <v>271</v>
      </c>
      <c r="C40" s="145">
        <v>1125000</v>
      </c>
      <c r="D40" s="170"/>
      <c r="E40" s="146"/>
    </row>
    <row r="41" spans="1:5" x14ac:dyDescent="0.2">
      <c r="A41" s="143">
        <v>1254</v>
      </c>
      <c r="B41" s="169" t="s">
        <v>272</v>
      </c>
      <c r="C41" s="145">
        <v>8000</v>
      </c>
      <c r="D41" s="170"/>
      <c r="E41" s="146"/>
    </row>
    <row r="42" spans="1:5" x14ac:dyDescent="0.2">
      <c r="A42" s="143">
        <v>1259</v>
      </c>
      <c r="B42" s="169" t="s">
        <v>273</v>
      </c>
      <c r="C42" s="145">
        <v>0</v>
      </c>
      <c r="D42" s="170"/>
      <c r="E42" s="146"/>
    </row>
    <row r="43" spans="1:5" x14ac:dyDescent="0.2">
      <c r="A43" s="112"/>
      <c r="B43" s="103"/>
      <c r="C43" s="171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212</v>
      </c>
      <c r="B45" s="106"/>
      <c r="C45" s="106"/>
      <c r="D45" s="106"/>
      <c r="E45" s="107"/>
    </row>
    <row r="46" spans="1:5" x14ac:dyDescent="0.2">
      <c r="A46" s="109" t="s">
        <v>178</v>
      </c>
      <c r="B46" s="110" t="s">
        <v>175</v>
      </c>
      <c r="C46" s="110" t="s">
        <v>573</v>
      </c>
      <c r="D46" s="110" t="s">
        <v>205</v>
      </c>
      <c r="E46" s="111"/>
    </row>
    <row r="47" spans="1:5" x14ac:dyDescent="0.2">
      <c r="A47" s="143">
        <v>5500</v>
      </c>
      <c r="B47" s="144" t="s">
        <v>465</v>
      </c>
      <c r="C47" s="145">
        <f>C48+C57+C60+C66+C68+C70</f>
        <v>0</v>
      </c>
      <c r="D47" s="145">
        <f>D48+D57+D60+D66+D68+D70</f>
        <v>32718.720000000001</v>
      </c>
      <c r="E47" s="146"/>
    </row>
    <row r="48" spans="1:5" x14ac:dyDescent="0.2">
      <c r="A48" s="143">
        <v>5510</v>
      </c>
      <c r="B48" s="144" t="s">
        <v>466</v>
      </c>
      <c r="C48" s="145">
        <f>SUM(C49:C56)</f>
        <v>0</v>
      </c>
      <c r="D48" s="145">
        <f>SUM(D49:D56)</f>
        <v>32718.720000000001</v>
      </c>
      <c r="E48" s="146"/>
    </row>
    <row r="49" spans="1:5" x14ac:dyDescent="0.2">
      <c r="A49" s="143">
        <v>5511</v>
      </c>
      <c r="B49" s="144" t="s">
        <v>467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468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469</v>
      </c>
      <c r="C51" s="145">
        <v>0</v>
      </c>
      <c r="D51" s="145">
        <v>0</v>
      </c>
      <c r="E51" s="146"/>
    </row>
    <row r="52" spans="1:5" x14ac:dyDescent="0.2">
      <c r="A52" s="143">
        <v>5514</v>
      </c>
      <c r="B52" s="144" t="s">
        <v>470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471</v>
      </c>
      <c r="C53" s="145">
        <v>0</v>
      </c>
      <c r="D53" s="145">
        <v>0</v>
      </c>
      <c r="E53" s="146"/>
    </row>
    <row r="54" spans="1:5" x14ac:dyDescent="0.2">
      <c r="A54" s="143">
        <v>5516</v>
      </c>
      <c r="B54" s="144" t="s">
        <v>472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473</v>
      </c>
      <c r="C55" s="145">
        <v>0</v>
      </c>
      <c r="D55" s="145">
        <v>0</v>
      </c>
      <c r="E55" s="146"/>
    </row>
    <row r="56" spans="1:5" x14ac:dyDescent="0.2">
      <c r="A56" s="143">
        <v>5518</v>
      </c>
      <c r="B56" s="144" t="s">
        <v>96</v>
      </c>
      <c r="C56" s="145">
        <v>0</v>
      </c>
      <c r="D56" s="145">
        <v>32718.720000000001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f>SUM(D58:D59)</f>
        <v>0</v>
      </c>
      <c r="E57" s="146"/>
    </row>
    <row r="58" spans="1:5" x14ac:dyDescent="0.2">
      <c r="A58" s="143">
        <v>5521</v>
      </c>
      <c r="B58" s="144" t="s">
        <v>474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475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476</v>
      </c>
      <c r="C60" s="145">
        <f>SUM(C61:C65)</f>
        <v>0</v>
      </c>
      <c r="D60" s="145">
        <f>SUM(D61:D65)</f>
        <v>0</v>
      </c>
      <c r="E60" s="146"/>
    </row>
    <row r="61" spans="1:5" x14ac:dyDescent="0.2">
      <c r="A61" s="143">
        <v>5531</v>
      </c>
      <c r="B61" s="144" t="s">
        <v>477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478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479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480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481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482</v>
      </c>
      <c r="C66" s="145">
        <f>SUM(C67)</f>
        <v>0</v>
      </c>
      <c r="D66" s="145">
        <f>SUM(D67)</f>
        <v>0</v>
      </c>
      <c r="E66" s="146"/>
    </row>
    <row r="67" spans="1:5" x14ac:dyDescent="0.2">
      <c r="A67" s="143">
        <v>5541</v>
      </c>
      <c r="B67" s="144" t="s">
        <v>482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483</v>
      </c>
      <c r="C68" s="145">
        <f>SUM(C69)</f>
        <v>0</v>
      </c>
      <c r="D68" s="145">
        <f>SUM(D69)</f>
        <v>0</v>
      </c>
      <c r="E68" s="146"/>
    </row>
    <row r="69" spans="1:5" x14ac:dyDescent="0.2">
      <c r="A69" s="143">
        <v>5551</v>
      </c>
      <c r="B69" s="144" t="s">
        <v>483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484</v>
      </c>
      <c r="C70" s="145">
        <f>SUM(C71:C78)</f>
        <v>0</v>
      </c>
      <c r="D70" s="145">
        <f>SUM(D71:D78)</f>
        <v>0</v>
      </c>
      <c r="E70" s="146"/>
    </row>
    <row r="71" spans="1:5" x14ac:dyDescent="0.2">
      <c r="A71" s="143">
        <v>5591</v>
      </c>
      <c r="B71" s="144" t="s">
        <v>485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486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487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488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489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382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490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491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f>C80</f>
        <v>0</v>
      </c>
      <c r="D79" s="145">
        <f>SUM(D80:D81)</f>
        <v>0</v>
      </c>
      <c r="E79" s="146"/>
    </row>
    <row r="80" spans="1:5" x14ac:dyDescent="0.2">
      <c r="A80" s="143">
        <v>5610</v>
      </c>
      <c r="B80" s="144" t="s">
        <v>492</v>
      </c>
      <c r="C80" s="145">
        <f>C81</f>
        <v>0</v>
      </c>
      <c r="D80" s="145">
        <v>0</v>
      </c>
      <c r="E80" s="146"/>
    </row>
    <row r="81" spans="1:5" x14ac:dyDescent="0.2">
      <c r="A81" s="143">
        <v>5611</v>
      </c>
      <c r="B81" s="144" t="s">
        <v>493</v>
      </c>
      <c r="C81" s="145">
        <v>0</v>
      </c>
      <c r="D81" s="145">
        <v>0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="71" zoomScaleNormal="71" workbookViewId="0">
      <selection activeCell="A3" sqref="A3:D3"/>
    </sheetView>
  </sheetViews>
  <sheetFormatPr baseColWidth="10" defaultColWidth="11.42578125" defaultRowHeight="11.25" x14ac:dyDescent="0.2"/>
  <cols>
    <col min="1" max="1" width="1.5703125" style="39" customWidth="1"/>
    <col min="2" max="2" width="63.140625" style="39" customWidth="1"/>
    <col min="3" max="3" width="15.5703125" style="39" customWidth="1"/>
    <col min="4" max="4" width="17.5703125" style="39" customWidth="1"/>
    <col min="5" max="16384" width="11.42578125" style="39"/>
  </cols>
  <sheetData>
    <row r="1" spans="1:4" s="37" customFormat="1" ht="18.95" customHeight="1" x14ac:dyDescent="0.25">
      <c r="A1" s="205" t="str">
        <f>'Notas a los Edos Financieros'!A1</f>
        <v>Municipio de Comonfort, Guanajuato</v>
      </c>
      <c r="B1" s="206"/>
      <c r="C1" s="206"/>
      <c r="D1" s="207"/>
    </row>
    <row r="2" spans="1:4" s="37" customFormat="1" ht="18.95" customHeight="1" x14ac:dyDescent="0.25">
      <c r="A2" s="208" t="s">
        <v>524</v>
      </c>
      <c r="B2" s="209"/>
      <c r="C2" s="209"/>
      <c r="D2" s="210"/>
    </row>
    <row r="3" spans="1:4" s="37" customFormat="1" ht="18.95" customHeight="1" x14ac:dyDescent="0.25">
      <c r="A3" s="208" t="str">
        <f>'Notas a los Edos Financieros'!A3</f>
        <v>Correspondiente del 1 de Enero al 30 de Septiembre del 2020</v>
      </c>
      <c r="B3" s="209"/>
      <c r="C3" s="209"/>
      <c r="D3" s="210"/>
    </row>
    <row r="4" spans="1:4" s="40" customFormat="1" ht="18.95" customHeight="1" x14ac:dyDescent="0.2">
      <c r="A4" s="211" t="s">
        <v>520</v>
      </c>
      <c r="B4" s="212"/>
      <c r="C4" s="212"/>
      <c r="D4" s="213"/>
    </row>
    <row r="5" spans="1:4" s="38" customFormat="1" x14ac:dyDescent="0.2">
      <c r="A5" s="41"/>
      <c r="B5" s="42"/>
      <c r="C5" s="42"/>
      <c r="D5" s="95"/>
    </row>
    <row r="6" spans="1:4" x14ac:dyDescent="0.2">
      <c r="A6" s="158" t="s">
        <v>110</v>
      </c>
      <c r="B6" s="158"/>
      <c r="C6" s="43"/>
      <c r="D6" s="159">
        <v>219705371.09999999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103</v>
      </c>
      <c r="B15" s="47"/>
      <c r="C15" s="48"/>
      <c r="D15" s="49">
        <f>SUM(C16:C19)</f>
        <v>8131688.6299999999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8131688.6299999999</v>
      </c>
      <c r="D18" s="98"/>
    </row>
    <row r="19" spans="1:4" x14ac:dyDescent="0.2">
      <c r="A19" s="53" t="s">
        <v>99</v>
      </c>
      <c r="B19" s="56"/>
      <c r="C19" s="57"/>
      <c r="D19" s="98"/>
    </row>
    <row r="20" spans="1:4" x14ac:dyDescent="0.2">
      <c r="A20" s="89"/>
      <c r="B20" s="58"/>
      <c r="C20" s="59"/>
      <c r="D20" s="99"/>
    </row>
    <row r="21" spans="1:4" x14ac:dyDescent="0.2">
      <c r="A21" s="158" t="s">
        <v>98</v>
      </c>
      <c r="B21" s="158"/>
      <c r="C21" s="60"/>
      <c r="D21" s="159">
        <f>+D6+D8-D15</f>
        <v>211573682.47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77" zoomScaleNormal="77" workbookViewId="0">
      <selection activeCell="A3" sqref="A3:D3"/>
    </sheetView>
  </sheetViews>
  <sheetFormatPr baseColWidth="10" defaultColWidth="11.42578125" defaultRowHeight="11.25" x14ac:dyDescent="0.2"/>
  <cols>
    <col min="1" max="1" width="1.5703125" style="39" customWidth="1"/>
    <col min="2" max="2" width="62.140625" style="39" customWidth="1"/>
    <col min="3" max="3" width="17.5703125" style="39" customWidth="1"/>
    <col min="4" max="4" width="17.5703125" style="72" customWidth="1"/>
    <col min="5" max="16384" width="11.42578125" style="39"/>
  </cols>
  <sheetData>
    <row r="1" spans="1:4" s="61" customFormat="1" ht="18.95" customHeight="1" x14ac:dyDescent="0.25">
      <c r="A1" s="214" t="str">
        <f>'Notas a los Edos Financieros'!A1</f>
        <v>Municipio de Comonfort, Guanajuato</v>
      </c>
      <c r="B1" s="215"/>
      <c r="C1" s="215"/>
      <c r="D1" s="216"/>
    </row>
    <row r="2" spans="1:4" s="61" customFormat="1" ht="18.95" customHeight="1" x14ac:dyDescent="0.25">
      <c r="A2" s="217" t="s">
        <v>525</v>
      </c>
      <c r="B2" s="218"/>
      <c r="C2" s="218"/>
      <c r="D2" s="219"/>
    </row>
    <row r="3" spans="1:4" s="61" customFormat="1" ht="18.95" customHeight="1" x14ac:dyDescent="0.25">
      <c r="A3" s="217" t="str">
        <f>'Notas a los Edos Financieros'!A3</f>
        <v>Correspondiente del 1 de Enero al 30 de Septiembre del 2020</v>
      </c>
      <c r="B3" s="218"/>
      <c r="C3" s="218"/>
      <c r="D3" s="219"/>
    </row>
    <row r="4" spans="1:4" s="62" customFormat="1" x14ac:dyDescent="0.2">
      <c r="A4" s="220"/>
      <c r="B4" s="221"/>
      <c r="C4" s="221"/>
      <c r="D4" s="222"/>
    </row>
    <row r="5" spans="1:4" x14ac:dyDescent="0.2">
      <c r="A5" s="158" t="s">
        <v>131</v>
      </c>
      <c r="B5" s="160"/>
      <c r="C5" s="63"/>
      <c r="D5" s="161">
        <v>166444831.91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130</v>
      </c>
      <c r="B7" s="65"/>
      <c r="C7" s="63"/>
      <c r="D7" s="66">
        <f>SUM(C8:C24)</f>
        <v>35463538.659999996</v>
      </c>
    </row>
    <row r="8" spans="1:4" x14ac:dyDescent="0.2">
      <c r="A8" s="50"/>
      <c r="B8" s="67" t="s">
        <v>129</v>
      </c>
      <c r="C8" s="84">
        <v>598514.59</v>
      </c>
      <c r="D8" s="86"/>
    </row>
    <row r="9" spans="1:4" x14ac:dyDescent="0.2">
      <c r="A9" s="50"/>
      <c r="B9" s="67" t="s">
        <v>128</v>
      </c>
      <c r="C9" s="84">
        <v>47245.85</v>
      </c>
      <c r="D9" s="87"/>
    </row>
    <row r="10" spans="1:4" x14ac:dyDescent="0.2">
      <c r="A10" s="50"/>
      <c r="B10" s="67" t="s">
        <v>127</v>
      </c>
      <c r="C10" s="84">
        <v>0</v>
      </c>
      <c r="D10" s="87"/>
    </row>
    <row r="11" spans="1:4" x14ac:dyDescent="0.2">
      <c r="A11" s="50"/>
      <c r="B11" s="67" t="s">
        <v>126</v>
      </c>
      <c r="C11" s="84">
        <v>2787286.02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118215.6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563</v>
      </c>
      <c r="C17" s="84">
        <v>27361134.600000001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4551142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113</v>
      </c>
      <c r="B26" s="65"/>
      <c r="C26" s="71"/>
      <c r="D26" s="66">
        <f>SUM(C27:C33)</f>
        <v>32718.720000000001</v>
      </c>
    </row>
    <row r="27" spans="1:4" x14ac:dyDescent="0.2">
      <c r="A27" s="50"/>
      <c r="B27" s="67" t="s">
        <v>97</v>
      </c>
      <c r="C27" s="84">
        <v>32718.720000000001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0</v>
      </c>
      <c r="D33" s="87"/>
    </row>
    <row r="34" spans="1:5" x14ac:dyDescent="0.2">
      <c r="A34" s="50"/>
      <c r="B34" s="69"/>
      <c r="C34" s="70"/>
      <c r="D34" s="88"/>
    </row>
    <row r="35" spans="1:5" x14ac:dyDescent="0.2">
      <c r="A35" s="160" t="s">
        <v>111</v>
      </c>
      <c r="B35" s="160"/>
      <c r="C35" s="63"/>
      <c r="D35" s="161">
        <f>+D5-D7+D26</f>
        <v>131014011.97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3" sqref="A3:J3"/>
    </sheetView>
  </sheetViews>
  <sheetFormatPr baseColWidth="10" defaultColWidth="9.140625" defaultRowHeight="11.25" x14ac:dyDescent="0.2"/>
  <cols>
    <col min="1" max="1" width="6.42578125" style="35" customWidth="1"/>
    <col min="2" max="2" width="56.85546875" style="35" customWidth="1"/>
    <col min="3" max="3" width="12.7109375" style="35" customWidth="1"/>
    <col min="4" max="4" width="16.42578125" style="35" bestFit="1" customWidth="1"/>
    <col min="5" max="5" width="16.5703125" style="35" bestFit="1" customWidth="1"/>
    <col min="6" max="6" width="9.42578125" style="35" bestFit="1" customWidth="1"/>
    <col min="7" max="7" width="12.85546875" style="35" customWidth="1"/>
    <col min="8" max="8" width="4.5703125" style="35" bestFit="1" customWidth="1"/>
    <col min="9" max="9" width="10.140625" style="35" customWidth="1"/>
    <col min="10" max="10" width="11.42578125" style="35" customWidth="1"/>
    <col min="11" max="16384" width="9.140625" style="35"/>
  </cols>
  <sheetData>
    <row r="1" spans="1:10" ht="18.95" customHeight="1" x14ac:dyDescent="0.2">
      <c r="A1" s="199" t="str">
        <f>'Notas a los Edos Financieros'!A1</f>
        <v>Municipio de Comonfort, Guanajuato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.95" customHeight="1" x14ac:dyDescent="0.2">
      <c r="A2" s="202" t="s">
        <v>526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.95" customHeight="1" x14ac:dyDescent="0.2">
      <c r="A3" s="223" t="str">
        <f>'Notas a los Edos Financieros'!A3</f>
        <v>Correspondiente del 1 de Enero al 30 de Septiembre del 2020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x14ac:dyDescent="0.2">
      <c r="A4" s="162" t="s">
        <v>216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5" t="s">
        <v>178</v>
      </c>
      <c r="B7" s="176" t="s">
        <v>521</v>
      </c>
      <c r="C7" s="176" t="s">
        <v>206</v>
      </c>
      <c r="D7" s="176" t="s">
        <v>522</v>
      </c>
      <c r="E7" s="176" t="s">
        <v>523</v>
      </c>
      <c r="F7" s="176" t="s">
        <v>205</v>
      </c>
      <c r="G7" s="176" t="s">
        <v>171</v>
      </c>
      <c r="H7" s="176" t="s">
        <v>208</v>
      </c>
      <c r="I7" s="176" t="s">
        <v>209</v>
      </c>
      <c r="J7" s="177" t="s">
        <v>210</v>
      </c>
    </row>
    <row r="8" spans="1:10" s="73" customFormat="1" x14ac:dyDescent="0.2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5703125" style="3" customWidth="1"/>
    <col min="9" max="16384" width="42.14062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50000000000003" customHeight="1" x14ac:dyDescent="0.2">
      <c r="A5" s="226" t="s">
        <v>36</v>
      </c>
      <c r="B5" s="226"/>
      <c r="C5" s="226"/>
      <c r="D5" s="226"/>
      <c r="E5" s="22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27" t="s">
        <v>40</v>
      </c>
      <c r="C10" s="227"/>
      <c r="D10" s="227"/>
      <c r="E10" s="227"/>
    </row>
    <row r="11" spans="1:8" s="6" customFormat="1" ht="12.95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27" t="s">
        <v>44</v>
      </c>
      <c r="C12" s="227"/>
      <c r="D12" s="227"/>
      <c r="E12" s="227"/>
    </row>
    <row r="13" spans="1:8" s="6" customFormat="1" ht="26.1" customHeight="1" x14ac:dyDescent="0.2">
      <c r="A13" s="24" t="s">
        <v>45</v>
      </c>
      <c r="B13" s="227" t="s">
        <v>46</v>
      </c>
      <c r="C13" s="227"/>
      <c r="D13" s="227"/>
      <c r="E13" s="22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5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28" t="s">
        <v>52</v>
      </c>
      <c r="C22" s="228"/>
      <c r="D22" s="228"/>
      <c r="E22" s="228"/>
      <c r="H22" s="10"/>
    </row>
    <row r="23" spans="1:8" s="6" customFormat="1" ht="22.5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propietarioo</cp:lastModifiedBy>
  <cp:lastPrinted>2020-10-22T16:02:59Z</cp:lastPrinted>
  <dcterms:created xsi:type="dcterms:W3CDTF">2012-12-11T20:36:24Z</dcterms:created>
  <dcterms:modified xsi:type="dcterms:W3CDTF">2020-10-28T04:09:11Z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